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C:\Users\BRYAN ANDRES\Downloads\"/>
    </mc:Choice>
  </mc:AlternateContent>
  <xr:revisionPtr revIDLastSave="0" documentId="8_{7A46C131-A407-419A-9E06-E3816997B9C5}" xr6:coauthVersionLast="47" xr6:coauthVersionMax="47" xr10:uidLastSave="{00000000-0000-0000-0000-000000000000}"/>
  <bookViews>
    <workbookView xWindow="-120" yWindow="-120" windowWidth="20730" windowHeight="11040" activeTab="1" xr2:uid="{30BE2198-3CDE-47CF-8BA3-E4F696A3BBB5}"/>
  </bookViews>
  <sheets>
    <sheet name="Encuesta-transporte " sheetId="2" r:id="rId1"/>
    <sheet name="Encuesta-Recolección" sheetId="4" r:id="rId2"/>
  </sheets>
  <definedNames>
    <definedName name="DatosExternos_1" localSheetId="0" hidden="1">'Encuesta-transporte '!$A$1:$AG$10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 i="4" l="1"/>
  <c r="G11" i="4"/>
  <c r="H11" i="4"/>
  <c r="I11" i="4"/>
  <c r="J11" i="4"/>
  <c r="K11" i="4"/>
  <c r="L11" i="4"/>
  <c r="M11" i="4"/>
  <c r="N11" i="4"/>
  <c r="O11" i="4"/>
  <c r="P11" i="4"/>
  <c r="E11" i="4"/>
  <c r="AE15" i="2"/>
  <c r="AD15" i="2"/>
  <c r="AC15" i="2"/>
  <c r="AB15" i="2"/>
  <c r="Y15" i="2"/>
  <c r="V15" i="2"/>
  <c r="U15" i="2"/>
  <c r="R15" i="2"/>
  <c r="N15" i="2"/>
  <c r="I15" i="2"/>
  <c r="I11" i="2"/>
  <c r="J11" i="2"/>
  <c r="K11" i="2"/>
  <c r="L11" i="2"/>
  <c r="M11" i="2"/>
  <c r="N11" i="2"/>
  <c r="O11" i="2"/>
  <c r="P11" i="2"/>
  <c r="Q11" i="2"/>
  <c r="R11" i="2"/>
  <c r="S11" i="2"/>
  <c r="T11" i="2"/>
  <c r="U11" i="2"/>
  <c r="V11" i="2"/>
  <c r="W11" i="2"/>
  <c r="X11" i="2"/>
  <c r="Y11" i="2"/>
  <c r="Z11" i="2"/>
  <c r="AA11" i="2"/>
  <c r="AB11" i="2"/>
  <c r="AC11" i="2"/>
  <c r="AD11" i="2"/>
  <c r="AE11" i="2"/>
  <c r="AF11" i="2"/>
  <c r="H11" i="2"/>
  <c r="G11" i="2"/>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8925A43-2E76-44B5-B72C-379691EE0814}" keepAlive="1" name="Consulta - Respuestas encuesta riesgos en el transporte - Respuestas de formulario 1" description="Conexión a la consulta 'Respuestas encuesta riesgos en el transporte - Respuestas de formulario 1' en el libro." type="5" refreshedVersion="8" background="1" saveData="1">
    <dbPr connection="Provider=Microsoft.Mashup.OleDb.1;Data Source=$Workbook$;Location=&quot;Respuestas encuesta riesgos en el transporte - Respuestas de formulario 1&quot;;Extended Properties=&quot;&quot;" command="SELECT * FROM [Respuestas encuesta riesgos en el transporte - Respuestas de formulario 1]"/>
  </connection>
</connections>
</file>

<file path=xl/sharedStrings.xml><?xml version="1.0" encoding="utf-8"?>
<sst xmlns="http://schemas.openxmlformats.org/spreadsheetml/2006/main" count="413" uniqueCount="223">
  <si>
    <t>Marca temporal</t>
  </si>
  <si>
    <t xml:space="preserve">  ¿Autoriza el uso de sus datos personales para esta encuesta?  </t>
  </si>
  <si>
    <t>Nombre</t>
  </si>
  <si>
    <t xml:space="preserve">  ¿Cuál es su nivel de formación académica?  </t>
  </si>
  <si>
    <t>¿Cargo que desempeñas?</t>
  </si>
  <si>
    <t xml:space="preserve">¿Cuánto tiempo lleva desempeñándose en el cargo?  </t>
  </si>
  <si>
    <t xml:space="preserve">1.¿Se han visto afectadas las operaciones de transporte por paros, huelgas o manifestaciones? </t>
  </si>
  <si>
    <t xml:space="preserve">2.¿Ha experimentado situaciones de robos, actos vandálicos o inseguridad durante el transporte? </t>
  </si>
  <si>
    <t>3. ¿Las condiciones de las vías son buenas?</t>
  </si>
  <si>
    <t xml:space="preserve">4. ¿La congestión vehicular o el tráfico afecta significativamente los tiempos en el transporte? </t>
  </si>
  <si>
    <t>5.¿Las condiciones climáticas han generado riesgos o retrasos en la operación?</t>
  </si>
  <si>
    <t xml:space="preserve">6.¿Se han generado retrasos debido a inspecciones de las autoridades? </t>
  </si>
  <si>
    <t xml:space="preserve">1.  ¿Se han presentado fallas mecánicas en los vehículos que afecten la operación? </t>
  </si>
  <si>
    <t xml:space="preserve">2. ¿Los vehículos utilizados son los adecuados para la operación? </t>
  </si>
  <si>
    <t xml:space="preserve">3. ¿Han ocurrido accidentes de tránsito durante el proceso de transporte? </t>
  </si>
  <si>
    <t xml:space="preserve">4. ¿Han ocurrido incidentes como incendios o explosiones en los vehículos de transporte? </t>
  </si>
  <si>
    <t xml:space="preserve">5. ¿Se han presentado problemas por agotamiento de combustible durante las rutas? </t>
  </si>
  <si>
    <t xml:space="preserve">6. ¿Se cumplen las regulaciones de tránsito en cada operación? </t>
  </si>
  <si>
    <t>7.¿Que tan frecuente los accidentes de trancito retrasan las actividades de transporte?</t>
  </si>
  <si>
    <t xml:space="preserve">8.¿Ha habido incidentes de volcamiento de vehículos transportadores? </t>
  </si>
  <si>
    <t xml:space="preserve">1. ¿Los conductores cuentan con la experiencia suficiente para realizar el transporte de manera segura? </t>
  </si>
  <si>
    <t xml:space="preserve">2. ¿Existe una adecuada planeación de rutas y tiempos de entrega? </t>
  </si>
  <si>
    <t xml:space="preserve">4. ¿Se ha identificado fatiga en los conductores debido a las jornadas laborales? </t>
  </si>
  <si>
    <t xml:space="preserve">5.¿Se ha observado imprudencia o negligencia por parte del conductor en el proceso de transporte? </t>
  </si>
  <si>
    <t xml:space="preserve">6. ¿Los conductores tienen buena visibilidad durante la operación, especialmente en horarios nocturnos? </t>
  </si>
  <si>
    <t xml:space="preserve">1.¿Los residuos se han mezclado con otros materiales dentro del vehículo? </t>
  </si>
  <si>
    <t xml:space="preserve">2.¿Los residuos han perdido frío o se han dañado mientras estaban en el camino? </t>
  </si>
  <si>
    <t xml:space="preserve">3. ¿Se cuenta con equipos y condiciones adecuadas para el cargue y descargue en el transporte? </t>
  </si>
  <si>
    <t xml:space="preserve">4.¿Los vehículos tienen la capacidad suficiente para el volumen de residuos que se transportan? </t>
  </si>
  <si>
    <t xml:space="preserve">5.¿Se cumplen los protocolos de manipulación del producto dentro del vehículo? </t>
  </si>
  <si>
    <t xml:space="preserve">6. ¿La distribución de los recipientes dentro del vehículo es adecuada para evitar derrames o inestabilidad? </t>
  </si>
  <si>
    <t>8. ¿Los residuos pueden ensuciarse o contaminarse con bacterias u otros gérmenes durante el transporte?</t>
  </si>
  <si>
    <t xml:space="preserve">1. ¿Qué otros riesgos en el transporte han identificado a parte de los anteriormente mencionados? ¿Cuales? </t>
  </si>
  <si>
    <t>SI</t>
  </si>
  <si>
    <t xml:space="preserve">Cristian oswaldo Avila hidalgo </t>
  </si>
  <si>
    <t>Bachiller</t>
  </si>
  <si>
    <t xml:space="preserve">Gerente </t>
  </si>
  <si>
    <t xml:space="preserve">2 años </t>
  </si>
  <si>
    <t xml:space="preserve">Inundaciones </t>
  </si>
  <si>
    <t xml:space="preserve">Andres Felipe Rodriguez </t>
  </si>
  <si>
    <t xml:space="preserve">Operario de recolección </t>
  </si>
  <si>
    <t>3 años</t>
  </si>
  <si>
    <t>Olores fuertes a podrido de los residuos</t>
  </si>
  <si>
    <t>Mateo Herrera Salazar</t>
  </si>
  <si>
    <t>Tecnico</t>
  </si>
  <si>
    <t>Conductor</t>
  </si>
  <si>
    <t>1 año</t>
  </si>
  <si>
    <t>Incidentes con animales que se cruzan en las vías.</t>
  </si>
  <si>
    <t>Juan Camilo Torres Mendoza</t>
  </si>
  <si>
    <t>Primaria</t>
  </si>
  <si>
    <t>Operario</t>
  </si>
  <si>
    <t>8</t>
  </si>
  <si>
    <t xml:space="preserve">CarlosAndres Peña </t>
  </si>
  <si>
    <t>Ninguno</t>
  </si>
  <si>
    <t>Andres Felipe Rodriguez</t>
  </si>
  <si>
    <t>Operario de recoleccion</t>
  </si>
  <si>
    <t>6 meses</t>
  </si>
  <si>
    <t xml:space="preserve">Poca visibilidad </t>
  </si>
  <si>
    <t>Santiago Gomez Vargas</t>
  </si>
  <si>
    <t>Julian Rios Acosta</t>
  </si>
  <si>
    <t>Año y medio</t>
  </si>
  <si>
    <t>Diego Alejandro Cardenas Lopez</t>
  </si>
  <si>
    <t>2 años</t>
  </si>
  <si>
    <t>Objetos atravesados en la carretera</t>
  </si>
  <si>
    <t>promedio</t>
  </si>
  <si>
    <t>No.</t>
  </si>
  <si>
    <t>RT1</t>
  </si>
  <si>
    <t>RT2</t>
  </si>
  <si>
    <t>RT14</t>
  </si>
  <si>
    <t>RT23</t>
  </si>
  <si>
    <t>RT24</t>
  </si>
  <si>
    <t>RT19</t>
  </si>
  <si>
    <t>RT4</t>
  </si>
  <si>
    <t>RT16</t>
  </si>
  <si>
    <t>RT7</t>
  </si>
  <si>
    <t>RT10</t>
  </si>
  <si>
    <t>RT26</t>
  </si>
  <si>
    <t>RT11</t>
  </si>
  <si>
    <t>RT3</t>
  </si>
  <si>
    <t>RT15</t>
  </si>
  <si>
    <t>RT8</t>
  </si>
  <si>
    <t xml:space="preserve"> RT20, RT12</t>
  </si>
  <si>
    <t>RT9</t>
  </si>
  <si>
    <t>RT13, RT22</t>
  </si>
  <si>
    <t>RT21</t>
  </si>
  <si>
    <t>RT5</t>
  </si>
  <si>
    <t>RT6</t>
  </si>
  <si>
    <t>RT17</t>
  </si>
  <si>
    <t>RT25</t>
  </si>
  <si>
    <t>RT27</t>
  </si>
  <si>
    <t>RT28</t>
  </si>
  <si>
    <t>RT18</t>
  </si>
  <si>
    <t>Riesgo</t>
  </si>
  <si>
    <t>Paros, huelgas y manifestaciones</t>
  </si>
  <si>
    <t>Delitos, robos y actos terroristas</t>
  </si>
  <si>
    <t>Vias en mal estado</t>
  </si>
  <si>
    <t>Congestion vehicular</t>
  </si>
  <si>
    <t>Malas condiciones climaticas</t>
  </si>
  <si>
    <t>Demoras por inspeccion de las autoridades</t>
  </si>
  <si>
    <t>Fallas tecnicas de los vehiculos</t>
  </si>
  <si>
    <t>Flota inapropiada</t>
  </si>
  <si>
    <t>Accidente de transito</t>
  </si>
  <si>
    <t>incendios o explosiones</t>
  </si>
  <si>
    <t>Agotamiento del combustible</t>
  </si>
  <si>
    <t>incumplimiento a regulaciones de transito</t>
  </si>
  <si>
    <t>Desastres en las vias</t>
  </si>
  <si>
    <t>volcamiento</t>
  </si>
  <si>
    <t>Falta de experiencia del conductor</t>
  </si>
  <si>
    <t>falta de planificacion del enrutamiento, incumplimiento en los tiempos de entrega</t>
  </si>
  <si>
    <t>Fatiga del conductor</t>
  </si>
  <si>
    <t>Negligencia del conductor, imprudencia del conductor</t>
  </si>
  <si>
    <t>Vision limitada de los conductores</t>
  </si>
  <si>
    <t>Contaminacion cruzada</t>
  </si>
  <si>
    <t>Ruptura de la cadena de frio</t>
  </si>
  <si>
    <t>Prácticas, condiciones o equipos inapropiados para el cargue y descargue</t>
  </si>
  <si>
    <t>Capacidad limitada del vehiculo</t>
  </si>
  <si>
    <t>Inadecuada manipulacion del producto</t>
  </si>
  <si>
    <t>Inadecuada distribucion de recipientes en el vehiculo</t>
  </si>
  <si>
    <t>Contaminacion biologica</t>
  </si>
  <si>
    <t>Descripcion del riesgo identificado</t>
  </si>
  <si>
    <t>las operaciones de transporte no se han visto afectadas en gran medida por el riesgo de paros huelgas y manifestaciones, con un probabilidad baja de ocurrir</t>
  </si>
  <si>
    <t>los trabajadores no han experimentado en gran medida situaciones de robos, actos vandalicos o inseguridad en el transporte, por lo tanto la probabilidad de ocurrencia es baja</t>
  </si>
  <si>
    <t>las condiciones en las vias son buenas, con un promedio de 4, como la probabilidad de ocurrencia es de 1 a 5, la probabilidad de que las vias esten en mal estado es de  uno o bajo.</t>
  </si>
  <si>
    <t>la congestion vehicular afecta significativamente el proceso de transporte de residuos, por lo tanto, la probabilidad es extrema</t>
  </si>
  <si>
    <t>las condiciones climaticas presentan una probabilidad moderada de ocurrencia</t>
  </si>
  <si>
    <t xml:space="preserve">el riesgo de demoras por inspecciones de seguridad es baja </t>
  </si>
  <si>
    <t>las fallas mecanicas tienen una probabilidad baja de ocurrencia</t>
  </si>
  <si>
    <t>los vehiculos utilizados son los apropiados para la operación, por lo tanto la probabilidad de que un vehiculo no sea apto es leve</t>
  </si>
  <si>
    <t>los accidentes de trancito tiene una probabilidad moderada de ocurrencia</t>
  </si>
  <si>
    <t>el riesgo por incidentes o explosiones presenta una probabilidad baja de ocurrencia</t>
  </si>
  <si>
    <t>La probabilidad de que los vehiculos se queden sin conbustible en el transporte es baja.</t>
  </si>
  <si>
    <t>las regulaciones de trancito en las operaciones de transporte se cumplen en buena medida, por lo tanto la probabilidad de ocurrencia es leve</t>
  </si>
  <si>
    <t>la probabilidad de que un accidente de trancito afecte la actividad de transporte es alta, pues los operarios argumentan que aunque el vehiculo no se vea inplicado, los accidentes en las vias son muy frecuentes.</t>
  </si>
  <si>
    <t>la probabilidad de que un vehiculo de trasporte tenga un accidente por volcamiento es baja</t>
  </si>
  <si>
    <t>los conductores cuentan con buena experiencia para las actividades de transporte, por lo tanto la probabilidad de que este riesgo se materialice es baja</t>
  </si>
  <si>
    <t>ya que los operarios responden que tienen una adecuada planeacion de rutas y tiempos de entrega, la probabilidad de que estos riesgos se materialicen es baja</t>
  </si>
  <si>
    <t>la fatiga en los conductores es un riesgo presente en su actividad diaria, por lo tanto  tiene una probabilidad de ocurrencia alta</t>
  </si>
  <si>
    <t>la probabilidad de que los conductores hagan actos negligentes o imprudentes es  moderada.</t>
  </si>
  <si>
    <t>los conductores dicen tener una buena visibilidad en sus operaciones en la noche, por lo tanto la probabilidad de que tenan un percanse por poca visivilidad es leve</t>
  </si>
  <si>
    <t>los residuos se mezclan en mediana medida con demas sustancias, por lo tanto, su probabilidad de ocurrencia es moderada</t>
  </si>
  <si>
    <t>el riesgo de que los residuos rompan con su cadena de frio es moderada, pues factores como el trafico o alguna falla mecanica lo han materializado.</t>
  </si>
  <si>
    <t>los operarios argumentan que cuentan con buenas condiciones para el desarrollo de sus actividades de trasnporte, por lo tanto que este riesgo se materialice es bajo</t>
  </si>
  <si>
    <t>los veivulos cuentan con unba capacidad apropiada, por lo tanro la probabilidad de que este riesgo se materialice es baja</t>
  </si>
  <si>
    <t>los protocolos de manipulacion de residuos se cumpel en mayor medida, por lo tanto la probabilidad de que este riesgo se materialice es baja.</t>
  </si>
  <si>
    <t>la disttibucion de los recipientes en el vehiculo es adecuada según los operarios, por lo tanto la probabilidad de que este riesgo se materialice es baja</t>
  </si>
  <si>
    <t>los residuos constantemente estan en contacto con agentes contaminates que pueden afectar la calidad de los mismos, por lo tanto la probabilidad de que este riesgo se materialice es extrema</t>
  </si>
  <si>
    <t>Probabilidad</t>
  </si>
  <si>
    <t>0-1  leve</t>
  </si>
  <si>
    <t>1-2 bajo</t>
  </si>
  <si>
    <t>2-3 moderado</t>
  </si>
  <si>
    <t>3-4 alto</t>
  </si>
  <si>
    <t>4-5 extremo</t>
  </si>
  <si>
    <t xml:space="preserve">Protección del personal </t>
  </si>
  <si>
    <t>El mayor problema es el tiempo de recolección por los tráficos a diario.</t>
  </si>
  <si>
    <t>Operario de recolección</t>
  </si>
  <si>
    <t xml:space="preserve">Cortadas y chuzones con los huesos </t>
  </si>
  <si>
    <t>Tenico</t>
  </si>
  <si>
    <t xml:space="preserve">Conductor </t>
  </si>
  <si>
    <t xml:space="preserve">Mantener los residuos en buen estado para evitar que se descompongan </t>
  </si>
  <si>
    <t xml:space="preserve">Riesgo de cortes ya que aveces hay residuos con muchas puntas </t>
  </si>
  <si>
    <t>8 años</t>
  </si>
  <si>
    <t>elementos de protección y conservación de los residuos en buen estádo</t>
  </si>
  <si>
    <t xml:space="preserve">Cortes </t>
  </si>
  <si>
    <t>3 meses</t>
  </si>
  <si>
    <t>Ningúno</t>
  </si>
  <si>
    <t xml:space="preserve">Es importante cumplir con la normativa ambiental y con el equipo de protección personal </t>
  </si>
  <si>
    <t xml:space="preserve">Ningúno </t>
  </si>
  <si>
    <t>SI,</t>
  </si>
  <si>
    <t xml:space="preserve">Todos los aspectos nombrados son importantes </t>
  </si>
  <si>
    <t>No conozco mas</t>
  </si>
  <si>
    <t xml:space="preserve">Año y medio </t>
  </si>
  <si>
    <t xml:space="preserve">Equipos y herramientas en buenas condiciones, además la protección de nosostros </t>
  </si>
  <si>
    <t>Aveces se han presentado cortaduras por qué hay residuos muy filosos</t>
  </si>
  <si>
    <t xml:space="preserve"> ¿Ha notado que los residuos cárnicos se mezclan con otros materiales que podrían contaminarlos? </t>
  </si>
  <si>
    <t xml:space="preserve">¿Se han presentado situaciones en las que los residuos pierden su frío porque han pasado mucho tiempo sin refrigeración? </t>
  </si>
  <si>
    <t xml:space="preserve">¿La empresa tiene equipos en buen estado para cargar y descargar los residuos?  </t>
  </si>
  <si>
    <t xml:space="preserve"> ¿Los residuos recolectados llegan en buen estado o ha notado que algunos presentan signos de descomposición o deterioro?    </t>
  </si>
  <si>
    <t xml:space="preserve"> ¿La distribución de los recipientes en el vehículo es adecuada para garantizar su estabilidad y seguridad?     </t>
  </si>
  <si>
    <t xml:space="preserve"> ¿Se ha evidenciado deterioro en los contenedores utilizados para la recolección?       </t>
  </si>
  <si>
    <t xml:space="preserve">¿Los vehículos tienen suficiente espacio para recoger todos los residuos cada día?          </t>
  </si>
  <si>
    <t xml:space="preserve"> ¿Los contenedores de recolección suelen llenarse hasta su capacidad máxima?      </t>
  </si>
  <si>
    <t xml:space="preserve"> ¿Considera que la empresa realiza una planeación adecuada del proceso de recolección?         </t>
  </si>
  <si>
    <t>¿Se han presentado incumplimientos con los requisitos normativos aplicables a la recolección de residuos cárnicos?</t>
  </si>
  <si>
    <t xml:space="preserve"> Mencione algunos de los requisitos o aspectos legales que se deben de tener en cuenta para la correcta recolección de residuos cárnicos. </t>
  </si>
  <si>
    <t>Protección personal, limpieza y desinfección de los equipos y vehículo</t>
  </si>
  <si>
    <t>Asegurarse que los residuos se mantengan en buenas condiciones</t>
  </si>
  <si>
    <t xml:space="preserve">  ¿Los proveedores cumplen con las entregas de los residuos según lo pactado? </t>
  </si>
  <si>
    <t xml:space="preserve">¿Existen dificultades en la comunicación con los proveedores durante la recolección? </t>
  </si>
  <si>
    <t xml:space="preserve">¿Qué otros riesgos en la recolección han identificado aparte de los anteriormente mencionados? </t>
  </si>
  <si>
    <t>RR1</t>
  </si>
  <si>
    <t xml:space="preserve">Contaminación cruzada </t>
  </si>
  <si>
    <t>RR2</t>
  </si>
  <si>
    <t>Rupturas en la cadena de frío</t>
  </si>
  <si>
    <t>RR3</t>
  </si>
  <si>
    <t>RR4</t>
  </si>
  <si>
    <t>Contaminación biológica</t>
  </si>
  <si>
    <t>RR5</t>
  </si>
  <si>
    <t>Inadecuada distribución de recipientes en el vehículo</t>
  </si>
  <si>
    <t>RR6</t>
  </si>
  <si>
    <t>Incumplimiento con los requerimientos de los RCO</t>
  </si>
  <si>
    <t>RR7</t>
  </si>
  <si>
    <t>contenedores al limite de la capacidad</t>
  </si>
  <si>
    <t>RR8</t>
  </si>
  <si>
    <t>deterioro de contenedores</t>
  </si>
  <si>
    <t>RR9</t>
  </si>
  <si>
    <t>Incumplimiento de entrega por parte del proveedor</t>
  </si>
  <si>
    <t>RR10</t>
  </si>
  <si>
    <t>Problemas de comunicación con proveedores</t>
  </si>
  <si>
    <t>RR11</t>
  </si>
  <si>
    <t>Insuficiente capacidad de recolección (vehículos)</t>
  </si>
  <si>
    <t>RR12</t>
  </si>
  <si>
    <t>Falta de planeación</t>
  </si>
  <si>
    <t>Las operaciones podrían verse afectadas por este riesgo, ya que existe una probabilidad moderada de que se presente contaminación cruzada durante el transporte de los residuos.</t>
  </si>
  <si>
    <t>Existe una probabilidad moderada-alta de que se presenten rupturas en la cadena de frío, lo cual puede afectar directamente la conservación adecuada de los residuos transportados</t>
  </si>
  <si>
    <t>Existe una probabilidad moderada de que se presente contaminación biológica durante el proceso de transporte, lo cual podría afectar la calidad sanitaria de los residuos.</t>
  </si>
  <si>
    <t>Las operaciones pueden verse afectadas, ya que hay una probabilidad moderada de que los recipientes no estén bien distribuidos, generando problemas de estabilidad y espacio.</t>
  </si>
  <si>
    <t>Las operaciones no se han visto significativamente afectadas por este riesgo, ya que su probabilidad de ocurrencia es baja.</t>
  </si>
  <si>
    <t>Existe una alta probabilidad de que este riesgo se presente, afectando directamente la eficiencia y cobertura del servicio de recolección.</t>
  </si>
  <si>
    <t>Las operaciones sí se ven afectadas, ya que hay una probabilidad muy alta de que los contenedores operen a su máxima capacidad, lo que puede generar desbordamientos o problemas de manejo.</t>
  </si>
  <si>
    <t>Aunque la probabilidad es baja-moderada, existe la posibilidad de que se presente este riesgo, lo cual podría impactar negativamente la coordinación y ejecución de las operaciones.</t>
  </si>
  <si>
    <t>Las operaciones no se han visto afectadas en gran medida por este riesgo, ya que presenta una baja probabilidad de ocurrencia.</t>
  </si>
  <si>
    <t>Existe una probabilidad moderada de que se presenten problemas de comunicación, lo cual puede generar descoordinaciones en la logística del proceso.</t>
  </si>
  <si>
    <t xml:space="preserve">Las operaciones de recolección y transporte n0 se ven afectadas por este riesgo,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</si>
</sst>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1"/>
      <name val="Aptos Narrow"/>
      <family val="2"/>
      <scheme val="minor"/>
    </font>
    <font>
      <b/>
      <sz val="11"/>
      <color theme="0"/>
      <name val="Aptos Narrow"/>
      <family val="2"/>
      <scheme val="minor"/>
    </font>
    <font>
      <sz val="12"/>
      <color rgb="FF000000"/>
      <name val="Times New Roman"/>
      <family val="1"/>
    </font>
    <font>
      <b/>
      <sz val="12"/>
      <color rgb="FF000000"/>
      <name val="Times New Roman"/>
      <family val="1"/>
    </font>
  </fonts>
  <fills count="5">
    <fill>
      <patternFill patternType="none"/>
    </fill>
    <fill>
      <patternFill patternType="gray125"/>
    </fill>
    <fill>
      <patternFill patternType="solid">
        <fgColor theme="9" tint="0.79998168889431442"/>
        <bgColor indexed="64"/>
      </patternFill>
    </fill>
    <fill>
      <patternFill patternType="solid">
        <fgColor theme="9"/>
        <bgColor theme="9"/>
      </patternFill>
    </fill>
    <fill>
      <patternFill patternType="solid">
        <fgColor theme="9" tint="0.79998168889431442"/>
        <bgColor theme="9" tint="0.79998168889431442"/>
      </patternFill>
    </fill>
  </fills>
  <borders count="1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theme="9" tint="0.39997558519241921"/>
      </top>
      <bottom style="thin">
        <color theme="9" tint="0.39997558519241921"/>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5">
    <xf numFmtId="0" fontId="0" fillId="0" borderId="0" xfId="0"/>
    <xf numFmtId="0" fontId="0" fillId="0" borderId="0" xfId="0" applyAlignment="1">
      <alignment horizontal="center"/>
    </xf>
    <xf numFmtId="22" fontId="0" fillId="0" borderId="0" xfId="0" applyNumberFormat="1" applyAlignment="1">
      <alignment horizontal="center"/>
    </xf>
    <xf numFmtId="0" fontId="0" fillId="0" borderId="0" xfId="0" applyAlignment="1">
      <alignment horizontal="left"/>
    </xf>
    <xf numFmtId="0" fontId="0" fillId="0" borderId="0" xfId="0" applyAlignment="1">
      <alignment horizontal="center" vertical="center" wrapText="1"/>
    </xf>
    <xf numFmtId="0" fontId="0" fillId="0" borderId="0" xfId="0" applyAlignment="1">
      <alignment horizontal="left" vertical="center" wrapText="1"/>
    </xf>
    <xf numFmtId="2" fontId="0" fillId="0" borderId="2" xfId="0" applyNumberFormat="1" applyBorder="1" applyAlignment="1">
      <alignment horizontal="center"/>
    </xf>
    <xf numFmtId="2" fontId="0" fillId="0" borderId="3" xfId="0" applyNumberFormat="1" applyBorder="1" applyAlignment="1">
      <alignment horizontal="center"/>
    </xf>
    <xf numFmtId="0" fontId="1" fillId="0" borderId="4" xfId="0" applyFont="1" applyBorder="1" applyAlignment="1">
      <alignment horizontal="center"/>
    </xf>
    <xf numFmtId="0" fontId="1" fillId="0" borderId="0" xfId="0" applyFont="1" applyAlignment="1">
      <alignment horizontal="center"/>
    </xf>
    <xf numFmtId="0" fontId="1" fillId="0" borderId="0" xfId="0" applyFont="1" applyAlignment="1">
      <alignment horizontal="left"/>
    </xf>
    <xf numFmtId="0" fontId="1" fillId="0" borderId="5" xfId="0" applyFont="1" applyBorder="1" applyAlignment="1">
      <alignment horizontal="center"/>
    </xf>
    <xf numFmtId="0" fontId="1" fillId="0" borderId="6" xfId="0" applyFont="1" applyBorder="1" applyAlignment="1">
      <alignment horizontal="center"/>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 fillId="0" borderId="1" xfId="0" applyFont="1" applyBorder="1" applyAlignment="1">
      <alignment horizontal="center"/>
    </xf>
    <xf numFmtId="0" fontId="1" fillId="0" borderId="7" xfId="0" applyFont="1" applyBorder="1" applyAlignment="1">
      <alignment horizontal="center" vertical="center" wrapText="1"/>
    </xf>
    <xf numFmtId="0" fontId="0" fillId="2" borderId="8" xfId="0" applyFill="1" applyBorder="1" applyAlignment="1">
      <alignment horizontal="center" vertical="center" wrapText="1"/>
    </xf>
    <xf numFmtId="0" fontId="1" fillId="0" borderId="7" xfId="0" applyFont="1" applyBorder="1" applyAlignment="1">
      <alignment horizontal="center"/>
    </xf>
    <xf numFmtId="0" fontId="1" fillId="0" borderId="8" xfId="0" applyFont="1" applyBorder="1" applyAlignment="1">
      <alignment horizontal="center"/>
    </xf>
    <xf numFmtId="2" fontId="1" fillId="0" borderId="8" xfId="0" applyNumberFormat="1" applyFont="1" applyBorder="1" applyAlignment="1">
      <alignment horizontal="center"/>
    </xf>
    <xf numFmtId="0" fontId="1" fillId="0" borderId="9" xfId="0" applyFont="1" applyBorder="1" applyAlignment="1">
      <alignment horizontal="center"/>
    </xf>
    <xf numFmtId="0" fontId="2" fillId="3" borderId="10" xfId="0" applyFont="1" applyFill="1" applyBorder="1" applyAlignment="1">
      <alignment horizontal="center" vertical="center" wrapText="1"/>
    </xf>
    <xf numFmtId="0" fontId="2" fillId="3" borderId="10" xfId="0" applyFont="1" applyFill="1" applyBorder="1" applyAlignment="1">
      <alignment horizontal="left" vertical="center" wrapText="1"/>
    </xf>
    <xf numFmtId="0" fontId="0" fillId="4" borderId="10" xfId="0" applyFill="1" applyBorder="1" applyAlignment="1">
      <alignment horizontal="left"/>
    </xf>
    <xf numFmtId="0" fontId="0" fillId="4" borderId="10" xfId="0" applyFill="1" applyBorder="1" applyAlignment="1">
      <alignment horizontal="center"/>
    </xf>
    <xf numFmtId="0" fontId="0" fillId="0" borderId="10" xfId="0" applyBorder="1" applyAlignment="1">
      <alignment horizontal="left"/>
    </xf>
    <xf numFmtId="0" fontId="0" fillId="0" borderId="10" xfId="0" applyBorder="1" applyAlignment="1">
      <alignment horizontal="center"/>
    </xf>
    <xf numFmtId="0" fontId="3" fillId="0" borderId="11" xfId="0" applyFont="1" applyBorder="1" applyAlignment="1">
      <alignment horizontal="left" vertical="center"/>
    </xf>
    <xf numFmtId="0" fontId="3" fillId="0" borderId="11" xfId="0" applyFont="1" applyBorder="1" applyAlignment="1">
      <alignment horizontal="left" vertical="center" wrapText="1"/>
    </xf>
    <xf numFmtId="0" fontId="0" fillId="0" borderId="0" xfId="0" applyAlignment="1">
      <alignment wrapText="1"/>
    </xf>
    <xf numFmtId="0" fontId="1" fillId="0" borderId="0" xfId="0" applyFont="1"/>
    <xf numFmtId="2" fontId="1" fillId="0" borderId="2" xfId="0" applyNumberFormat="1" applyFont="1" applyBorder="1" applyAlignment="1">
      <alignment horizontal="center"/>
    </xf>
    <xf numFmtId="0" fontId="4" fillId="0" borderId="11" xfId="0" applyFont="1" applyBorder="1" applyAlignment="1">
      <alignment horizontal="center" vertical="center" wrapText="1"/>
    </xf>
    <xf numFmtId="0" fontId="4" fillId="0" borderId="11" xfId="0" applyFont="1" applyBorder="1" applyAlignment="1">
      <alignment horizontal="center" vertical="center"/>
    </xf>
  </cellXfs>
  <cellStyles count="1">
    <cellStyle name="Normal" xfId="0" builtinId="0"/>
  </cellStyles>
  <dxfs count="68">
    <dxf>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2" formatCode="0.00"/>
      <alignment horizontal="center" vertical="bottom" textRotation="0" wrapText="0" indent="0" justifyLastLine="0" shrinkToFit="0" readingOrder="0"/>
      <border diagonalUp="0" diagonalDown="0" outline="0">
        <left/>
        <right style="medium">
          <color indexed="64"/>
        </right>
        <top style="medium">
          <color indexed="64"/>
        </top>
        <bottom/>
      </border>
    </dxf>
    <dxf>
      <numFmt numFmtId="0" formatCode="General"/>
      <alignment horizontal="center" vertical="bottom" textRotation="0" wrapText="0" indent="0" justifyLastLine="0" shrinkToFit="0" readingOrder="0"/>
    </dxf>
    <dxf>
      <numFmt numFmtId="2" formatCode="0.00"/>
      <alignment horizontal="center" vertical="bottom" textRotation="0" wrapText="0" indent="0" justifyLastLine="0" shrinkToFit="0" readingOrder="0"/>
      <border diagonalUp="0" diagonalDown="0" outline="0">
        <left/>
        <right/>
        <top style="medium">
          <color indexed="64"/>
        </top>
        <bottom/>
      </border>
    </dxf>
    <dxf>
      <numFmt numFmtId="0" formatCode="General"/>
      <alignment horizontal="center" vertical="bottom" textRotation="0" wrapText="0" indent="0" justifyLastLine="0" shrinkToFit="0" readingOrder="0"/>
    </dxf>
    <dxf>
      <numFmt numFmtId="2" formatCode="0.00"/>
      <alignment horizontal="center" vertical="bottom" textRotation="0" wrapText="0" indent="0" justifyLastLine="0" shrinkToFit="0" readingOrder="0"/>
      <border diagonalUp="0" diagonalDown="0" outline="0">
        <left/>
        <right/>
        <top style="medium">
          <color indexed="64"/>
        </top>
        <bottom/>
      </border>
    </dxf>
    <dxf>
      <numFmt numFmtId="0" formatCode="General"/>
      <alignment horizontal="center" vertical="bottom" textRotation="0" wrapText="0" indent="0" justifyLastLine="0" shrinkToFit="0" readingOrder="0"/>
    </dxf>
    <dxf>
      <numFmt numFmtId="2" formatCode="0.00"/>
      <alignment horizontal="center" vertical="bottom" textRotation="0" wrapText="0" indent="0" justifyLastLine="0" shrinkToFit="0" readingOrder="0"/>
      <border diagonalUp="0" diagonalDown="0" outline="0">
        <left/>
        <right/>
        <top style="medium">
          <color indexed="64"/>
        </top>
        <bottom/>
      </border>
    </dxf>
    <dxf>
      <numFmt numFmtId="0" formatCode="General"/>
      <alignment horizontal="center" vertical="bottom" textRotation="0" wrapText="0" indent="0" justifyLastLine="0" shrinkToFit="0" readingOrder="0"/>
    </dxf>
    <dxf>
      <numFmt numFmtId="2" formatCode="0.00"/>
      <alignment horizontal="center" vertical="bottom" textRotation="0" wrapText="0" indent="0" justifyLastLine="0" shrinkToFit="0" readingOrder="0"/>
      <border diagonalUp="0" diagonalDown="0" outline="0">
        <left/>
        <right/>
        <top style="medium">
          <color indexed="64"/>
        </top>
        <bottom/>
      </border>
    </dxf>
    <dxf>
      <numFmt numFmtId="0" formatCode="General"/>
      <alignment horizontal="center" vertical="bottom" textRotation="0" wrapText="0" indent="0" justifyLastLine="0" shrinkToFit="0" readingOrder="0"/>
    </dxf>
    <dxf>
      <numFmt numFmtId="2" formatCode="0.00"/>
      <alignment horizontal="center" vertical="bottom" textRotation="0" wrapText="0" indent="0" justifyLastLine="0" shrinkToFit="0" readingOrder="0"/>
      <border diagonalUp="0" diagonalDown="0" outline="0">
        <left/>
        <right/>
        <top style="medium">
          <color indexed="64"/>
        </top>
        <bottom/>
      </border>
    </dxf>
    <dxf>
      <numFmt numFmtId="0" formatCode="General"/>
      <alignment horizontal="center" vertical="bottom" textRotation="0" wrapText="0" indent="0" justifyLastLine="0" shrinkToFit="0" readingOrder="0"/>
    </dxf>
    <dxf>
      <numFmt numFmtId="2" formatCode="0.00"/>
      <alignment horizontal="center" vertical="bottom" textRotation="0" wrapText="0" indent="0" justifyLastLine="0" shrinkToFit="0" readingOrder="0"/>
      <border diagonalUp="0" diagonalDown="0" outline="0">
        <left/>
        <right/>
        <top style="medium">
          <color indexed="64"/>
        </top>
        <bottom/>
      </border>
    </dxf>
    <dxf>
      <numFmt numFmtId="0" formatCode="General"/>
      <alignment horizontal="center" vertical="bottom" textRotation="0" wrapText="0" indent="0" justifyLastLine="0" shrinkToFit="0" readingOrder="0"/>
    </dxf>
    <dxf>
      <numFmt numFmtId="2" formatCode="0.00"/>
      <alignment horizontal="center" vertical="bottom" textRotation="0" wrapText="0" indent="0" justifyLastLine="0" shrinkToFit="0" readingOrder="0"/>
      <border diagonalUp="0" diagonalDown="0" outline="0">
        <left/>
        <right/>
        <top style="medium">
          <color indexed="64"/>
        </top>
        <bottom/>
      </border>
    </dxf>
    <dxf>
      <numFmt numFmtId="0" formatCode="General"/>
      <alignment horizontal="center" vertical="bottom" textRotation="0" wrapText="0" indent="0" justifyLastLine="0" shrinkToFit="0" readingOrder="0"/>
    </dxf>
    <dxf>
      <numFmt numFmtId="2" formatCode="0.00"/>
      <alignment horizontal="center" vertical="bottom" textRotation="0" wrapText="0" indent="0" justifyLastLine="0" shrinkToFit="0" readingOrder="0"/>
      <border diagonalUp="0" diagonalDown="0" outline="0">
        <left/>
        <right/>
        <top style="medium">
          <color indexed="64"/>
        </top>
        <bottom/>
      </border>
    </dxf>
    <dxf>
      <numFmt numFmtId="0" formatCode="General"/>
      <alignment horizontal="center" vertical="bottom" textRotation="0" wrapText="0" indent="0" justifyLastLine="0" shrinkToFit="0" readingOrder="0"/>
    </dxf>
    <dxf>
      <numFmt numFmtId="2" formatCode="0.00"/>
      <alignment horizontal="center" vertical="bottom" textRotation="0" wrapText="0" indent="0" justifyLastLine="0" shrinkToFit="0" readingOrder="0"/>
      <border diagonalUp="0" diagonalDown="0" outline="0">
        <left/>
        <right/>
        <top style="medium">
          <color indexed="64"/>
        </top>
        <bottom/>
      </border>
    </dxf>
    <dxf>
      <numFmt numFmtId="0" formatCode="General"/>
      <alignment horizontal="center" vertical="bottom" textRotation="0" wrapText="0" indent="0" justifyLastLine="0" shrinkToFit="0" readingOrder="0"/>
    </dxf>
    <dxf>
      <numFmt numFmtId="2" formatCode="0.00"/>
      <alignment horizontal="center" vertical="bottom" textRotation="0" wrapText="0" indent="0" justifyLastLine="0" shrinkToFit="0" readingOrder="0"/>
      <border diagonalUp="0" diagonalDown="0" outline="0">
        <left/>
        <right/>
        <top style="medium">
          <color indexed="64"/>
        </top>
        <bottom/>
      </border>
    </dxf>
    <dxf>
      <numFmt numFmtId="0" formatCode="General"/>
      <alignment horizontal="center" vertical="bottom" textRotation="0" wrapText="0" indent="0" justifyLastLine="0" shrinkToFit="0" readingOrder="0"/>
    </dxf>
    <dxf>
      <numFmt numFmtId="2" formatCode="0.00"/>
      <alignment horizontal="center" vertical="bottom" textRotation="0" wrapText="0" indent="0" justifyLastLine="0" shrinkToFit="0" readingOrder="0"/>
      <border diagonalUp="0" diagonalDown="0" outline="0">
        <left/>
        <right/>
        <top style="medium">
          <color indexed="64"/>
        </top>
        <bottom/>
      </border>
    </dxf>
    <dxf>
      <numFmt numFmtId="0" formatCode="General"/>
      <alignment horizontal="center" vertical="bottom" textRotation="0" wrapText="0" indent="0" justifyLastLine="0" shrinkToFit="0" readingOrder="0"/>
    </dxf>
    <dxf>
      <numFmt numFmtId="2" formatCode="0.00"/>
      <alignment horizontal="center" vertical="bottom" textRotation="0" wrapText="0" indent="0" justifyLastLine="0" shrinkToFit="0" readingOrder="0"/>
      <border diagonalUp="0" diagonalDown="0" outline="0">
        <left/>
        <right/>
        <top style="medium">
          <color indexed="64"/>
        </top>
        <bottom/>
      </border>
    </dxf>
    <dxf>
      <numFmt numFmtId="0" formatCode="General"/>
      <alignment horizontal="center" vertical="bottom" textRotation="0" wrapText="0" indent="0" justifyLastLine="0" shrinkToFit="0" readingOrder="0"/>
    </dxf>
    <dxf>
      <numFmt numFmtId="2" formatCode="0.00"/>
      <alignment horizontal="center" vertical="bottom" textRotation="0" wrapText="0" indent="0" justifyLastLine="0" shrinkToFit="0" readingOrder="0"/>
      <border diagonalUp="0" diagonalDown="0" outline="0">
        <left/>
        <right/>
        <top style="medium">
          <color indexed="64"/>
        </top>
        <bottom/>
      </border>
    </dxf>
    <dxf>
      <numFmt numFmtId="0" formatCode="General"/>
      <alignment horizontal="center" vertical="bottom" textRotation="0" wrapText="0" indent="0" justifyLastLine="0" shrinkToFit="0" readingOrder="0"/>
    </dxf>
    <dxf>
      <numFmt numFmtId="2" formatCode="0.00"/>
      <alignment horizontal="center" vertical="bottom" textRotation="0" wrapText="0" indent="0" justifyLastLine="0" shrinkToFit="0" readingOrder="0"/>
      <border diagonalUp="0" diagonalDown="0" outline="0">
        <left/>
        <right/>
        <top style="medium">
          <color indexed="64"/>
        </top>
        <bottom/>
      </border>
    </dxf>
    <dxf>
      <numFmt numFmtId="0" formatCode="General"/>
      <alignment horizontal="center" vertical="bottom" textRotation="0" wrapText="0" indent="0" justifyLastLine="0" shrinkToFit="0" readingOrder="0"/>
    </dxf>
    <dxf>
      <numFmt numFmtId="2" formatCode="0.00"/>
      <alignment horizontal="center" vertical="bottom" textRotation="0" wrapText="0" indent="0" justifyLastLine="0" shrinkToFit="0" readingOrder="0"/>
      <border diagonalUp="0" diagonalDown="0" outline="0">
        <left/>
        <right/>
        <top style="medium">
          <color indexed="64"/>
        </top>
        <bottom/>
      </border>
    </dxf>
    <dxf>
      <numFmt numFmtId="0" formatCode="General"/>
      <alignment horizontal="center" vertical="bottom" textRotation="0" wrapText="0" indent="0" justifyLastLine="0" shrinkToFit="0" readingOrder="0"/>
    </dxf>
    <dxf>
      <numFmt numFmtId="2" formatCode="0.00"/>
      <alignment horizontal="center" vertical="bottom" textRotation="0" wrapText="0" indent="0" justifyLastLine="0" shrinkToFit="0" readingOrder="0"/>
      <border diagonalUp="0" diagonalDown="0" outline="0">
        <left/>
        <right/>
        <top style="medium">
          <color indexed="64"/>
        </top>
        <bottom/>
      </border>
    </dxf>
    <dxf>
      <numFmt numFmtId="0" formatCode="General"/>
      <alignment horizontal="center" vertical="bottom" textRotation="0" wrapText="0" indent="0" justifyLastLine="0" shrinkToFit="0" readingOrder="0"/>
    </dxf>
    <dxf>
      <numFmt numFmtId="2" formatCode="0.00"/>
      <alignment horizontal="center" vertical="bottom" textRotation="0" wrapText="0" indent="0" justifyLastLine="0" shrinkToFit="0" readingOrder="0"/>
      <border diagonalUp="0" diagonalDown="0" outline="0">
        <left/>
        <right/>
        <top style="medium">
          <color indexed="64"/>
        </top>
        <bottom/>
      </border>
    </dxf>
    <dxf>
      <numFmt numFmtId="0" formatCode="General"/>
      <alignment horizontal="center" vertical="bottom" textRotation="0" wrapText="0" indent="0" justifyLastLine="0" shrinkToFit="0" readingOrder="0"/>
    </dxf>
    <dxf>
      <numFmt numFmtId="2" formatCode="0.00"/>
      <alignment horizontal="center" vertical="bottom" textRotation="0" wrapText="0" indent="0" justifyLastLine="0" shrinkToFit="0" readingOrder="0"/>
      <border diagonalUp="0" diagonalDown="0" outline="0">
        <left/>
        <right/>
        <top style="medium">
          <color indexed="64"/>
        </top>
        <bottom/>
      </border>
    </dxf>
    <dxf>
      <numFmt numFmtId="0" formatCode="General"/>
      <alignment horizontal="center" vertical="bottom" textRotation="0" wrapText="0" indent="0" justifyLastLine="0" shrinkToFit="0" readingOrder="0"/>
    </dxf>
    <dxf>
      <numFmt numFmtId="2" formatCode="0.00"/>
      <alignment horizontal="center" vertical="bottom" textRotation="0" wrapText="0" indent="0" justifyLastLine="0" shrinkToFit="0" readingOrder="0"/>
      <border diagonalUp="0" diagonalDown="0" outline="0">
        <left/>
        <right/>
        <top style="medium">
          <color indexed="64"/>
        </top>
        <bottom/>
      </border>
    </dxf>
    <dxf>
      <numFmt numFmtId="0" formatCode="General"/>
      <alignment horizontal="center" vertical="bottom" textRotation="0" wrapText="0" indent="0" justifyLastLine="0" shrinkToFit="0" readingOrder="0"/>
    </dxf>
    <dxf>
      <numFmt numFmtId="2" formatCode="0.00"/>
      <alignment horizontal="center" vertical="bottom" textRotation="0" wrapText="0" indent="0" justifyLastLine="0" shrinkToFit="0" readingOrder="0"/>
      <border diagonalUp="0" diagonalDown="0" outline="0">
        <left/>
        <right/>
        <top style="medium">
          <color indexed="64"/>
        </top>
        <bottom/>
      </border>
    </dxf>
    <dxf>
      <numFmt numFmtId="0" formatCode="General"/>
      <alignment horizontal="center" vertical="bottom" textRotation="0" wrapText="0" indent="0" justifyLastLine="0" shrinkToFit="0" readingOrder="0"/>
    </dxf>
    <dxf>
      <numFmt numFmtId="2" formatCode="0.00"/>
      <alignment horizontal="center" vertical="bottom" textRotation="0" wrapText="0" indent="0" justifyLastLine="0" shrinkToFit="0" readingOrder="0"/>
      <border diagonalUp="0" diagonalDown="0" outline="0">
        <left/>
        <right/>
        <top style="medium">
          <color indexed="64"/>
        </top>
        <bottom/>
      </border>
    </dxf>
    <dxf>
      <numFmt numFmtId="0" formatCode="General"/>
      <alignment horizontal="center" vertical="bottom" textRotation="0" wrapText="0" indent="0" justifyLastLine="0" shrinkToFit="0" readingOrder="0"/>
    </dxf>
    <dxf>
      <numFmt numFmtId="2" formatCode="0.00"/>
      <alignment horizontal="center" vertical="bottom" textRotation="0" wrapText="0" indent="0" justifyLastLine="0" shrinkToFit="0" readingOrder="0"/>
      <border diagonalUp="0" diagonalDown="0" outline="0">
        <left/>
        <right/>
        <top style="medium">
          <color indexed="64"/>
        </top>
        <bottom/>
      </border>
    </dxf>
    <dxf>
      <numFmt numFmtId="0" formatCode="General"/>
      <alignment horizontal="center" vertical="bottom" textRotation="0" wrapText="0" indent="0" justifyLastLine="0" shrinkToFit="0" readingOrder="0"/>
    </dxf>
    <dxf>
      <numFmt numFmtId="2" formatCode="0.00"/>
      <alignment horizontal="center" vertical="bottom" textRotation="0" wrapText="0" indent="0" justifyLastLine="0" shrinkToFit="0" readingOrder="0"/>
      <border diagonalUp="0" diagonalDown="0" outline="0">
        <left/>
        <right/>
        <top style="medium">
          <color indexed="64"/>
        </top>
        <bottom/>
      </border>
    </dxf>
    <dxf>
      <numFmt numFmtId="0" formatCode="General"/>
      <alignment horizontal="center" vertical="bottom" textRotation="0" wrapText="0" indent="0" justifyLastLine="0" shrinkToFit="0" readingOrder="0"/>
    </dxf>
    <dxf>
      <numFmt numFmtId="2" formatCode="0.00"/>
      <alignment horizontal="center" vertical="bottom" textRotation="0" wrapText="0" indent="0" justifyLastLine="0" shrinkToFit="0" readingOrder="0"/>
      <border diagonalUp="0" diagonalDown="0" outline="0">
        <left/>
        <right/>
        <top style="medium">
          <color indexed="64"/>
        </top>
        <bottom/>
      </border>
    </dxf>
    <dxf>
      <numFmt numFmtId="0" formatCode="General"/>
      <alignment horizontal="center" vertical="bottom" textRotation="0" wrapText="0" indent="0" justifyLastLine="0" shrinkToFit="0" readingOrder="0"/>
    </dxf>
    <dxf>
      <numFmt numFmtId="2" formatCode="0.00"/>
      <alignment horizontal="center" vertical="bottom" textRotation="0" wrapText="0" indent="0" justifyLastLine="0" shrinkToFit="0" readingOrder="0"/>
      <border diagonalUp="0" diagonalDown="0" outline="0">
        <left/>
        <right/>
        <top style="medium">
          <color indexed="64"/>
        </top>
        <bottom/>
      </border>
    </dxf>
    <dxf>
      <numFmt numFmtId="0" formatCode="General"/>
      <alignment horizontal="center" vertical="bottom" textRotation="0" wrapText="0" indent="0" justifyLastLine="0" shrinkToFit="0" readingOrder="0"/>
    </dxf>
    <dxf>
      <font>
        <b/>
        <i val="0"/>
        <strike val="0"/>
        <condense val="0"/>
        <extend val="0"/>
        <outline val="0"/>
        <shadow val="0"/>
        <u val="none"/>
        <vertAlign val="baseline"/>
        <sz val="11"/>
        <color theme="1"/>
        <name val="Aptos Narrow"/>
        <family val="2"/>
        <scheme val="minor"/>
      </font>
      <alignment horizontal="center" vertical="bottom" textRotation="0" wrapText="0" indent="0" justifyLastLine="0" shrinkToFit="0" readingOrder="0"/>
      <border diagonalUp="0" diagonalDown="0" outline="0">
        <left style="medium">
          <color indexed="64"/>
        </left>
        <right/>
        <top style="medium">
          <color indexed="64"/>
        </top>
        <bottom/>
      </border>
    </dxf>
    <dxf>
      <numFmt numFmtId="0" formatCode="General"/>
      <alignment horizontal="center" vertical="bottom" textRotation="0" wrapText="0" indent="0" justifyLastLine="0" shrinkToFit="0" readingOrder="0"/>
    </dxf>
    <dxf>
      <alignment horizontal="left" vertical="bottom" textRotation="0" wrapText="0" indent="0" justifyLastLine="0" shrinkToFit="0" readingOrder="0"/>
    </dxf>
    <dxf>
      <numFmt numFmtId="0" formatCode="General"/>
      <alignment horizontal="left" vertical="bottom" textRotation="0" wrapText="0" indent="0" justifyLastLine="0" shrinkToFit="0" readingOrder="0"/>
    </dxf>
    <dxf>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alignment horizontal="left" vertical="bottom" textRotation="0" wrapText="0" indent="0" justifyLastLine="0" shrinkToFit="0" readingOrder="0"/>
    </dxf>
    <dxf>
      <numFmt numFmtId="0" formatCode="General"/>
      <alignment horizontal="left" vertical="bottom" textRotation="0" wrapText="0" indent="0" justifyLastLine="0" shrinkToFit="0" readingOrder="0"/>
    </dxf>
    <dxf>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164" formatCode="dd/mm/yyyy\ h:mm"/>
      <alignment horizontal="center" vertical="bottom" textRotation="0" wrapText="0" indent="0" justifyLastLine="0" shrinkToFit="0" readingOrder="0"/>
    </dxf>
    <dxf>
      <numFmt numFmtId="27" formatCode="d/mm/yyyy\ h:mm"/>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connections" Target="connections.xml"/><Relationship Id="rId9" Type="http://schemas.openxmlformats.org/officeDocument/2006/relationships/customXml" Target="../customXml/item2.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tosExternos_1" connectionId="1" xr16:uid="{CBFC80DA-5B8C-4073-86CA-160CAB435454}" autoFormatId="16" applyNumberFormats="0" applyBorderFormats="0" applyFontFormats="0" applyPatternFormats="0" applyAlignmentFormats="0" applyWidthHeightFormats="0">
  <queryTableRefresh nextId="42">
    <queryTableFields count="33">
      <queryTableField id="1" name="Marca temporal" tableColumnId="1"/>
      <queryTableField id="33" name="  ¿Autoriza el uso de sus datos personales para esta encuesta?  " tableColumnId="38"/>
      <queryTableField id="2" name="Nombre" tableColumnId="2"/>
      <queryTableField id="34" name="  ¿Cuál es su nivel de formación académica?  " tableColumnId="40"/>
      <queryTableField id="3" name="¿Cargo que desempeñas?" tableColumnId="3"/>
      <queryTableField id="35" name="¿Cuánto tiempo lleva desempeñándose en el cargo?  " tableColumnId="39"/>
      <queryTableField id="4" name="1.¿Se han visto afectadas las operaciones de transporte por paros, huelgas o manifestaciones? " tableColumnId="4"/>
      <queryTableField id="5" name="2.¿Ha experimentado situaciones de robos, actos vandálicos o inseguridad durante el transporte? " tableColumnId="5"/>
      <queryTableField id="6" name="3. ¿Las condiciones de las vías representan un riesgo para el transporte de los residuos cárnicos?" tableColumnId="6"/>
      <queryTableField id="7" name="4. ¿La congestión vehicular o el tráfico afecta significativamente los tiempos en el transporte? " tableColumnId="7"/>
      <queryTableField id="8" name="5.¿Las condiciones climáticas han generado riesgos o retrasos en la operación?" tableColumnId="8"/>
      <queryTableField id="9" name="6.¿Se han generado retrasos debido a inspecciones de las autoridades? " tableColumnId="9"/>
      <queryTableField id="10" name="1.  ¿Se han presentado fallas mecánicas en los vehículos que afecten la operación? " tableColumnId="10"/>
      <queryTableField id="11" name="2. ¿Los vehículos utilizados son los adecuados para la operación? " tableColumnId="11"/>
      <queryTableField id="12" name="3. ¿Han ocurrido accidentes de tránsito durante el proceso de transporte? " tableColumnId="12"/>
      <queryTableField id="13" name="4. ¿Han ocurrido incidentes como incendios o explosiones en los vehículos de transporte? " tableColumnId="13"/>
      <queryTableField id="14" name="5. ¿Se han presentado problemas por agotamiento de combustible durante las rutas? " tableColumnId="14"/>
      <queryTableField id="15" name="6. ¿Se cumplen las regulaciones de tránsito en cada operación? " tableColumnId="15"/>
      <queryTableField id="16" name="7.¿El estado de las vías afecta el correcto desarrollo de la actividad del transporte? " tableColumnId="16"/>
      <queryTableField id="17" name="8.¿Ha habido incidentes de volcamiento de vehículos transportadores? " tableColumnId="17"/>
      <queryTableField id="18" name="1. ¿Los conductores cuentan con la experiencia suficiente para realizar el transporte de manera segura? " tableColumnId="18"/>
      <queryTableField id="19" name="2. ¿Existe una adecuada planeación de rutas y tiempos de entrega? " tableColumnId="19"/>
      <queryTableField id="21" name="4. ¿Se ha identificado fatiga en los conductores debido a las jornadas laborales? " tableColumnId="21"/>
      <queryTableField id="22" name="5.¿Se ha observado imprudencia por parte del conductor en el proceso de transporte? " tableColumnId="22"/>
      <queryTableField id="23" name="6. ¿Los conductores tienen buena visibilidad durante la operación, especialmente en horarios nocturnos? " tableColumnId="23"/>
      <queryTableField id="24" name="1.¿Los residuos se han mezclado con otros materiales dentro del vehículo? " tableColumnId="24"/>
      <queryTableField id="25" name="2.¿Los residuos han perdido frío o se han dañado mientras estaban en el camino? " tableColumnId="25"/>
      <queryTableField id="26" name="3. ¿Se cuenta con equipos y condiciones adecuadas para el cargue y descargue en el transporte? " tableColumnId="26"/>
      <queryTableField id="27" name="4.¿Los vehículos tienen la capacidad suficiente para el volumen de residuos que se transportan? " tableColumnId="27"/>
      <queryTableField id="28" name="5.¿Se cumplen los protocolos de manipulación del producto dentro del vehículo? " tableColumnId="28"/>
      <queryTableField id="29" name="6. ¿La distribución de los recipientes dentro del vehículo es adecuada para evitar derrames o inestabilidad? " tableColumnId="29"/>
      <queryTableField id="31" name="8. ¿Los residuos pueden ensuciarse o contaminarse con bacterias u otros gérmenes durante el transporte?" tableColumnId="31"/>
      <queryTableField id="32" name="1. ¿Qué otros riesgos en el transporte han identificado a parte de los anteriormente mencionados? ¿Cuales? " tableColumnId="32"/>
    </queryTableFields>
    <queryTableDeletedFields count="3">
      <deletedField name="7. ¿Los conductores tienen buena visibilidad durante la operación, especialmente en horarios nocturnos? "/>
      <deletedField name="Columna 35"/>
      <deletedField name="3. ¿Se ha observado negligencia por parte de los conductores en la manipulación de los residuos? "/>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D5AA5A6-6CB7-4C3C-BF65-A88D9237B692}" name="Respuestas_encuesta_riesgos_en_el_transporte___Respuestas_de_formulario_1" displayName="Respuestas_encuesta_riesgos_en_el_transporte___Respuestas_de_formulario_1" ref="A1:AG11" tableType="queryTable" totalsRowCount="1" headerRowDxfId="67" dataDxfId="66">
  <autoFilter ref="A1:AG10" xr:uid="{3D5AA5A6-6CB7-4C3C-BF65-A88D9237B69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autoFilter>
  <tableColumns count="33">
    <tableColumn id="1" xr3:uid="{372EBFF0-1D30-4901-9B72-3232E5062B87}" uniqueName="1" name="Marca temporal" queryTableFieldId="1" dataDxfId="65" totalsRowDxfId="64"/>
    <tableColumn id="38" xr3:uid="{4A1AE1E8-556B-45A2-A2A1-6C4AADAC7257}" uniqueName="38" name="  ¿Autoriza el uso de sus datos personales para esta encuesta?  " queryTableFieldId="33" dataDxfId="63" totalsRowDxfId="62"/>
    <tableColumn id="2" xr3:uid="{BCB24B92-F043-4ED3-950D-DCDCAAA7DD5E}" uniqueName="2" name="Nombre" queryTableFieldId="2" dataDxfId="61" totalsRowDxfId="60"/>
    <tableColumn id="40" xr3:uid="{8670A8B1-9285-48CB-8906-FB6E5163A198}" uniqueName="40" name="  ¿Cuál es su nivel de formación académica?  " queryTableFieldId="34" dataDxfId="59" totalsRowDxfId="58"/>
    <tableColumn id="3" xr3:uid="{CD74D116-A13C-4B3B-98E8-335099815B56}" uniqueName="3" name="¿Cargo que desempeñas?" queryTableFieldId="3" dataDxfId="57" totalsRowDxfId="56"/>
    <tableColumn id="39" xr3:uid="{7C179F94-1C85-462F-B7C4-2900AF60C414}" uniqueName="39" name="¿Cuánto tiempo lleva desempeñándose en el cargo?  " totalsRowLabel="promedio" queryTableFieldId="35" dataDxfId="55" totalsRowDxfId="54"/>
    <tableColumn id="4" xr3:uid="{BA56BCE1-C331-4E72-843D-0D69582C7B6C}" uniqueName="4" name="1.¿Se han visto afectadas las operaciones de transporte por paros, huelgas o manifestaciones? " totalsRowFunction="custom" queryTableFieldId="4" dataDxfId="53" totalsRowDxfId="52">
      <totalsRowFormula>AVERAGE(Respuestas_encuesta_riesgos_en_el_transporte___Respuestas_de_formulario_1[1.¿Se han visto afectadas las operaciones de transporte por paros, huelgas o manifestaciones? ])</totalsRowFormula>
    </tableColumn>
    <tableColumn id="5" xr3:uid="{1058F8A2-EDD5-43AC-A493-2DA26F594EFC}" uniqueName="5" name="2.¿Ha experimentado situaciones de robos, actos vandálicos o inseguridad durante el transporte? " totalsRowFunction="custom" queryTableFieldId="5" dataDxfId="51" totalsRowDxfId="50">
      <totalsRowFormula>AVERAGE(Respuestas_encuesta_riesgos_en_el_transporte___Respuestas_de_formulario_1[2.¿Ha experimentado situaciones de robos, actos vandálicos o inseguridad durante el transporte? ])</totalsRowFormula>
    </tableColumn>
    <tableColumn id="6" xr3:uid="{9AC673B3-FAB9-455C-A80C-00ACB2647C63}" uniqueName="6" name="3. ¿Las condiciones de las vías son buenas?" totalsRowFunction="custom" queryTableFieldId="6" dataDxfId="49" totalsRowDxfId="48">
      <totalsRowFormula>AVERAGE(Respuestas_encuesta_riesgos_en_el_transporte___Respuestas_de_formulario_1[3. ¿Las condiciones de las vías son buenas?])</totalsRowFormula>
    </tableColumn>
    <tableColumn id="7" xr3:uid="{12EE19FA-78E0-4761-9C41-9B278DA8211C}" uniqueName="7" name="4. ¿La congestión vehicular o el tráfico afecta significativamente los tiempos en el transporte? " totalsRowFunction="custom" queryTableFieldId="7" dataDxfId="47" totalsRowDxfId="46">
      <totalsRowFormula>AVERAGE(Respuestas_encuesta_riesgos_en_el_transporte___Respuestas_de_formulario_1[4. ¿La congestión vehicular o el tráfico afecta significativamente los tiempos en el transporte? ])</totalsRowFormula>
    </tableColumn>
    <tableColumn id="8" xr3:uid="{F6FC37C4-623B-4F84-85CC-F2E2A575394E}" uniqueName="8" name="5.¿Las condiciones climáticas han generado riesgos o retrasos en la operación?" totalsRowFunction="custom" queryTableFieldId="8" dataDxfId="45" totalsRowDxfId="44">
      <totalsRowFormula>AVERAGE(Respuestas_encuesta_riesgos_en_el_transporte___Respuestas_de_formulario_1[5.¿Las condiciones climáticas han generado riesgos o retrasos en la operación?])</totalsRowFormula>
    </tableColumn>
    <tableColumn id="9" xr3:uid="{1ACDF285-BC19-4D15-9EA7-7E79CD17FB15}" uniqueName="9" name="6.¿Se han generado retrasos debido a inspecciones de las autoridades? " totalsRowFunction="custom" queryTableFieldId="9" dataDxfId="43" totalsRowDxfId="42">
      <totalsRowFormula>AVERAGE(Respuestas_encuesta_riesgos_en_el_transporte___Respuestas_de_formulario_1[6.¿Se han generado retrasos debido a inspecciones de las autoridades? ])</totalsRowFormula>
    </tableColumn>
    <tableColumn id="10" xr3:uid="{B0F52B66-9C2C-4AD7-852A-22AAEB44608C}" uniqueName="10" name="1.  ¿Se han presentado fallas mecánicas en los vehículos que afecten la operación? " totalsRowFunction="custom" queryTableFieldId="10" dataDxfId="41" totalsRowDxfId="40">
      <totalsRowFormula>AVERAGE(Respuestas_encuesta_riesgos_en_el_transporte___Respuestas_de_formulario_1[1.  ¿Se han presentado fallas mecánicas en los vehículos que afecten la operación? ])</totalsRowFormula>
    </tableColumn>
    <tableColumn id="11" xr3:uid="{FD3E9EDA-F0A3-48C6-B5C2-1EC771B6E4D3}" uniqueName="11" name="2. ¿Los vehículos utilizados son los adecuados para la operación? " totalsRowFunction="custom" queryTableFieldId="11" dataDxfId="39" totalsRowDxfId="38">
      <totalsRowFormula>AVERAGE(Respuestas_encuesta_riesgos_en_el_transporte___Respuestas_de_formulario_1[2. ¿Los vehículos utilizados son los adecuados para la operación? ])</totalsRowFormula>
    </tableColumn>
    <tableColumn id="12" xr3:uid="{E5E7AC5F-6B1A-47BE-981D-704275F4482F}" uniqueName="12" name="3. ¿Han ocurrido accidentes de tránsito durante el proceso de transporte? " totalsRowFunction="custom" queryTableFieldId="12" dataDxfId="37" totalsRowDxfId="36">
      <totalsRowFormula>AVERAGE(Respuestas_encuesta_riesgos_en_el_transporte___Respuestas_de_formulario_1[3. ¿Han ocurrido accidentes de tránsito durante el proceso de transporte? ])</totalsRowFormula>
    </tableColumn>
    <tableColumn id="13" xr3:uid="{3015F1A2-A08C-42B9-8C23-3C1A1E20AB3B}" uniqueName="13" name="4. ¿Han ocurrido incidentes como incendios o explosiones en los vehículos de transporte? " totalsRowFunction="custom" queryTableFieldId="13" dataDxfId="35" totalsRowDxfId="34">
      <totalsRowFormula>AVERAGE(Respuestas_encuesta_riesgos_en_el_transporte___Respuestas_de_formulario_1[4. ¿Han ocurrido incidentes como incendios o explosiones en los vehículos de transporte? ])</totalsRowFormula>
    </tableColumn>
    <tableColumn id="14" xr3:uid="{8B5950FB-C4CC-4A09-8EBE-0DC7741766AA}" uniqueName="14" name="5. ¿Se han presentado problemas por agotamiento de combustible durante las rutas? " totalsRowFunction="custom" queryTableFieldId="14" dataDxfId="33" totalsRowDxfId="32">
      <totalsRowFormula>AVERAGE(Respuestas_encuesta_riesgos_en_el_transporte___Respuestas_de_formulario_1[5. ¿Se han presentado problemas por agotamiento de combustible durante las rutas? ])</totalsRowFormula>
    </tableColumn>
    <tableColumn id="15" xr3:uid="{C87054A0-A6F9-445A-8288-1531ED2ACDEC}" uniqueName="15" name="6. ¿Se cumplen las regulaciones de tránsito en cada operación? " totalsRowFunction="custom" queryTableFieldId="15" dataDxfId="31" totalsRowDxfId="30">
      <totalsRowFormula>AVERAGE(Respuestas_encuesta_riesgos_en_el_transporte___Respuestas_de_formulario_1[6. ¿Se cumplen las regulaciones de tránsito en cada operación? ])</totalsRowFormula>
    </tableColumn>
    <tableColumn id="16" xr3:uid="{1D7FD7F5-65CB-40C9-A670-07943DAD23A6}" uniqueName="16" name="7.¿Que tan frecuente los accidentes de trancito retrasan las actividades de transporte?" totalsRowFunction="custom" queryTableFieldId="16" dataDxfId="29" totalsRowDxfId="28">
      <totalsRowFormula>AVERAGE(Respuestas_encuesta_riesgos_en_el_transporte___Respuestas_de_formulario_1[7.¿Que tan frecuente los accidentes de trancito retrasan las actividades de transporte?])</totalsRowFormula>
    </tableColumn>
    <tableColumn id="17" xr3:uid="{97F5F217-5279-4755-9448-0DFC1F0826D9}" uniqueName="17" name="8.¿Ha habido incidentes de volcamiento de vehículos transportadores? " totalsRowFunction="custom" queryTableFieldId="17" dataDxfId="27" totalsRowDxfId="26">
      <totalsRowFormula>AVERAGE(Respuestas_encuesta_riesgos_en_el_transporte___Respuestas_de_formulario_1[8.¿Ha habido incidentes de volcamiento de vehículos transportadores? ])</totalsRowFormula>
    </tableColumn>
    <tableColumn id="18" xr3:uid="{9335A02D-E025-496D-9FA0-8ACAB4D0F76B}" uniqueName="18" name="1. ¿Los conductores cuentan con la experiencia suficiente para realizar el transporte de manera segura? " totalsRowFunction="custom" queryTableFieldId="18" dataDxfId="25" totalsRowDxfId="24">
      <totalsRowFormula>AVERAGE(Respuestas_encuesta_riesgos_en_el_transporte___Respuestas_de_formulario_1[1. ¿Los conductores cuentan con la experiencia suficiente para realizar el transporte de manera segura? ])</totalsRowFormula>
    </tableColumn>
    <tableColumn id="19" xr3:uid="{10C9E52F-80E9-47CC-A6D1-F12F2E23D6E0}" uniqueName="19" name="2. ¿Existe una adecuada planeación de rutas y tiempos de entrega? " totalsRowFunction="custom" queryTableFieldId="19" dataDxfId="23" totalsRowDxfId="22">
      <totalsRowFormula>AVERAGE(Respuestas_encuesta_riesgos_en_el_transporte___Respuestas_de_formulario_1[2. ¿Existe una adecuada planeación de rutas y tiempos de entrega? ])</totalsRowFormula>
    </tableColumn>
    <tableColumn id="21" xr3:uid="{643582B4-8EF7-4883-A2F1-73C3E46B345A}" uniqueName="21" name="4. ¿Se ha identificado fatiga en los conductores debido a las jornadas laborales? " totalsRowFunction="custom" queryTableFieldId="21" dataDxfId="21" totalsRowDxfId="20">
      <totalsRowFormula>AVERAGE(Respuestas_encuesta_riesgos_en_el_transporte___Respuestas_de_formulario_1[4. ¿Se ha identificado fatiga en los conductores debido a las jornadas laborales? ])</totalsRowFormula>
    </tableColumn>
    <tableColumn id="22" xr3:uid="{93EC634A-B131-4049-A80B-AF6DA67766BB}" uniqueName="22" name="5.¿Se ha observado imprudencia o negligencia por parte del conductor en el proceso de transporte? " totalsRowFunction="custom" queryTableFieldId="22" dataDxfId="19" totalsRowDxfId="18">
      <totalsRowFormula>AVERAGE(Respuestas_encuesta_riesgos_en_el_transporte___Respuestas_de_formulario_1[5.¿Se ha observado imprudencia o negligencia por parte del conductor en el proceso de transporte? ])</totalsRowFormula>
    </tableColumn>
    <tableColumn id="23" xr3:uid="{239B8B8B-726C-4D36-86F8-D16D41046B3C}" uniqueName="23" name="6. ¿Los conductores tienen buena visibilidad durante la operación, especialmente en horarios nocturnos? " totalsRowFunction="custom" queryTableFieldId="23" dataDxfId="17" totalsRowDxfId="16">
      <totalsRowFormula>AVERAGE(Respuestas_encuesta_riesgos_en_el_transporte___Respuestas_de_formulario_1[6. ¿Los conductores tienen buena visibilidad durante la operación, especialmente en horarios nocturnos? ])</totalsRowFormula>
    </tableColumn>
    <tableColumn id="24" xr3:uid="{B51B2FD2-369F-450F-8755-5B859B400F1C}" uniqueName="24" name="1.¿Los residuos se han mezclado con otros materiales dentro del vehículo? " totalsRowFunction="custom" queryTableFieldId="24" dataDxfId="15" totalsRowDxfId="14">
      <totalsRowFormula>AVERAGE(Respuestas_encuesta_riesgos_en_el_transporte___Respuestas_de_formulario_1[1.¿Los residuos se han mezclado con otros materiales dentro del vehículo? ])</totalsRowFormula>
    </tableColumn>
    <tableColumn id="25" xr3:uid="{5D991ECF-0F5C-4C5B-8325-E6804F695391}" uniqueName="25" name="2.¿Los residuos han perdido frío o se han dañado mientras estaban en el camino? " totalsRowFunction="custom" queryTableFieldId="25" dataDxfId="13" totalsRowDxfId="12">
      <totalsRowFormula>AVERAGE(Respuestas_encuesta_riesgos_en_el_transporte___Respuestas_de_formulario_1[2.¿Los residuos han perdido frío o se han dañado mientras estaban en el camino? ])</totalsRowFormula>
    </tableColumn>
    <tableColumn id="26" xr3:uid="{379572A6-2584-4FA2-8FFF-320ADDD62389}" uniqueName="26" name="3. ¿Se cuenta con equipos y condiciones adecuadas para el cargue y descargue en el transporte? " totalsRowFunction="custom" queryTableFieldId="26" dataDxfId="11" totalsRowDxfId="10">
      <totalsRowFormula>AVERAGE(Respuestas_encuesta_riesgos_en_el_transporte___Respuestas_de_formulario_1[3. ¿Se cuenta con equipos y condiciones adecuadas para el cargue y descargue en el transporte? ])</totalsRowFormula>
    </tableColumn>
    <tableColumn id="27" xr3:uid="{364C0DE8-4BE7-482F-B574-6C476F361368}" uniqueName="27" name="4.¿Los vehículos tienen la capacidad suficiente para el volumen de residuos que se transportan? " totalsRowFunction="custom" queryTableFieldId="27" dataDxfId="9" totalsRowDxfId="8">
      <totalsRowFormula>AVERAGE(Respuestas_encuesta_riesgos_en_el_transporte___Respuestas_de_formulario_1[4.¿Los vehículos tienen la capacidad suficiente para el volumen de residuos que se transportan? ])</totalsRowFormula>
    </tableColumn>
    <tableColumn id="28" xr3:uid="{AABE20B9-91A3-43F9-9BDC-4C8719424665}" uniqueName="28" name="5.¿Se cumplen los protocolos de manipulación del producto dentro del vehículo? " totalsRowFunction="custom" queryTableFieldId="28" dataDxfId="7" totalsRowDxfId="6">
      <totalsRowFormula>AVERAGE(Respuestas_encuesta_riesgos_en_el_transporte___Respuestas_de_formulario_1[5.¿Se cumplen los protocolos de manipulación del producto dentro del vehículo? ])</totalsRowFormula>
    </tableColumn>
    <tableColumn id="29" xr3:uid="{58000AD9-145E-4A51-9CBA-DC601D06FBB6}" uniqueName="29" name="6. ¿La distribución de los recipientes dentro del vehículo es adecuada para evitar derrames o inestabilidad? " totalsRowFunction="custom" queryTableFieldId="29" dataDxfId="5" totalsRowDxfId="4">
      <totalsRowFormula>AVERAGE(Respuestas_encuesta_riesgos_en_el_transporte___Respuestas_de_formulario_1[6. ¿La distribución de los recipientes dentro del vehículo es adecuada para evitar derrames o inestabilidad? ])</totalsRowFormula>
    </tableColumn>
    <tableColumn id="31" xr3:uid="{BAA0C7EC-C18A-4306-A902-6FA7F687C156}" uniqueName="31" name="8. ¿Los residuos pueden ensuciarse o contaminarse con bacterias u otros gérmenes durante el transporte?" totalsRowFunction="custom" queryTableFieldId="31" dataDxfId="3" totalsRowDxfId="2">
      <totalsRowFormula>AVERAGE(Respuestas_encuesta_riesgos_en_el_transporte___Respuestas_de_formulario_1[8. ¿Los residuos pueden ensuciarse o contaminarse con bacterias u otros gérmenes durante el transporte?])</totalsRowFormula>
    </tableColumn>
    <tableColumn id="32" xr3:uid="{550F9E20-8C06-4A15-BABB-1C17098D0D41}" uniqueName="32" name="1. ¿Qué otros riesgos en el transporte han identificado a parte de los anteriormente mencionados? ¿Cuales? " queryTableFieldId="32" dataDxfId="1" totalsRowDxfId="0"/>
  </tableColumns>
  <tableStyleInfo name="TableStyleMedium7"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6335A-A26A-411F-8500-34AF6D1087B6}">
  <dimension ref="A1:AG21"/>
  <sheetViews>
    <sheetView topLeftCell="F3" zoomScale="74" zoomScaleNormal="70" workbookViewId="0">
      <selection activeCell="G14" sqref="G14"/>
    </sheetView>
  </sheetViews>
  <sheetFormatPr baseColWidth="10" defaultColWidth="11.42578125" defaultRowHeight="15" x14ac:dyDescent="0.25"/>
  <cols>
    <col min="1" max="1" width="19.28515625" style="1" customWidth="1"/>
    <col min="2" max="2" width="24.5703125" style="1" customWidth="1"/>
    <col min="3" max="3" width="31.140625" style="3" customWidth="1"/>
    <col min="4" max="4" width="24.140625" style="3" customWidth="1"/>
    <col min="5" max="6" width="26.85546875" style="3" customWidth="1"/>
    <col min="7" max="7" width="33.28515625" style="1" customWidth="1"/>
    <col min="8" max="8" width="34" style="1" customWidth="1"/>
    <col min="9" max="9" width="38.42578125" style="1" customWidth="1"/>
    <col min="10" max="10" width="35.5703125" style="1" customWidth="1"/>
    <col min="11" max="11" width="38.28515625" style="1" customWidth="1"/>
    <col min="12" max="12" width="34.85546875" style="1" customWidth="1"/>
    <col min="13" max="13" width="30.28515625" style="1" customWidth="1"/>
    <col min="14" max="14" width="34.28515625" style="1" customWidth="1"/>
    <col min="15" max="15" width="31.85546875" style="1" customWidth="1"/>
    <col min="16" max="16" width="37.5703125" style="1" customWidth="1"/>
    <col min="17" max="17" width="44.85546875" style="1" customWidth="1"/>
    <col min="18" max="18" width="38.140625" style="1" customWidth="1"/>
    <col min="19" max="19" width="36.140625" style="1" customWidth="1"/>
    <col min="20" max="20" width="31.5703125" style="1" customWidth="1"/>
    <col min="21" max="21" width="40.140625" style="1" customWidth="1"/>
    <col min="22" max="22" width="29.85546875" style="1" customWidth="1"/>
    <col min="23" max="23" width="40.140625" style="1" customWidth="1"/>
    <col min="24" max="24" width="38" style="1" customWidth="1"/>
    <col min="25" max="25" width="41.7109375" style="1" customWidth="1"/>
    <col min="26" max="26" width="40" style="1" customWidth="1"/>
    <col min="27" max="27" width="40.85546875" style="1" customWidth="1"/>
    <col min="28" max="28" width="46.28515625" style="1" customWidth="1"/>
    <col min="29" max="29" width="41.42578125" style="1" customWidth="1"/>
    <col min="30" max="30" width="37.42578125" style="1" customWidth="1"/>
    <col min="31" max="31" width="45" style="1" customWidth="1"/>
    <col min="32" max="32" width="43.140625" style="1" customWidth="1"/>
    <col min="33" max="33" width="46.28515625" style="1" bestFit="1" customWidth="1"/>
    <col min="34" max="16384" width="11.42578125" style="1"/>
  </cols>
  <sheetData>
    <row r="1" spans="1:33" ht="60.75" customHeight="1" x14ac:dyDescent="0.25">
      <c r="A1" s="4" t="s">
        <v>0</v>
      </c>
      <c r="B1" s="4" t="s">
        <v>1</v>
      </c>
      <c r="C1" s="4" t="s">
        <v>2</v>
      </c>
      <c r="D1" s="4" t="s">
        <v>3</v>
      </c>
      <c r="E1" s="5" t="s">
        <v>4</v>
      </c>
      <c r="F1" s="4" t="s">
        <v>5</v>
      </c>
      <c r="G1" s="4" t="s">
        <v>6</v>
      </c>
      <c r="H1" s="4" t="s">
        <v>7</v>
      </c>
      <c r="I1" s="4" t="s">
        <v>8</v>
      </c>
      <c r="J1" s="4" t="s">
        <v>9</v>
      </c>
      <c r="K1" s="4" t="s">
        <v>10</v>
      </c>
      <c r="L1" s="4" t="s">
        <v>11</v>
      </c>
      <c r="M1" s="4" t="s">
        <v>12</v>
      </c>
      <c r="N1" s="4" t="s">
        <v>13</v>
      </c>
      <c r="O1" s="4" t="s">
        <v>14</v>
      </c>
      <c r="P1" s="4" t="s">
        <v>15</v>
      </c>
      <c r="Q1" s="4" t="s">
        <v>16</v>
      </c>
      <c r="R1" s="4" t="s">
        <v>17</v>
      </c>
      <c r="S1" s="4" t="s">
        <v>18</v>
      </c>
      <c r="T1" s="4" t="s">
        <v>19</v>
      </c>
      <c r="U1" s="4" t="s">
        <v>20</v>
      </c>
      <c r="V1" s="4" t="s">
        <v>21</v>
      </c>
      <c r="W1" s="4" t="s">
        <v>22</v>
      </c>
      <c r="X1" s="4" t="s">
        <v>23</v>
      </c>
      <c r="Y1" s="4" t="s">
        <v>24</v>
      </c>
      <c r="Z1" s="4" t="s">
        <v>25</v>
      </c>
      <c r="AA1" s="4" t="s">
        <v>26</v>
      </c>
      <c r="AB1" s="4" t="s">
        <v>27</v>
      </c>
      <c r="AC1" s="4" t="s">
        <v>28</v>
      </c>
      <c r="AD1" s="4" t="s">
        <v>29</v>
      </c>
      <c r="AE1" s="4" t="s">
        <v>30</v>
      </c>
      <c r="AF1" s="4" t="s">
        <v>31</v>
      </c>
      <c r="AG1" s="4" t="s">
        <v>32</v>
      </c>
    </row>
    <row r="2" spans="1:33" x14ac:dyDescent="0.25">
      <c r="A2" s="2">
        <v>45758.545763888891</v>
      </c>
      <c r="B2" s="1" t="s">
        <v>33</v>
      </c>
      <c r="C2" s="3" t="s">
        <v>34</v>
      </c>
      <c r="D2" s="1" t="s">
        <v>35</v>
      </c>
      <c r="E2" s="3" t="s">
        <v>36</v>
      </c>
      <c r="F2" s="1" t="s">
        <v>37</v>
      </c>
      <c r="G2" s="1">
        <v>1</v>
      </c>
      <c r="H2" s="1">
        <v>1</v>
      </c>
      <c r="I2" s="1">
        <v>4</v>
      </c>
      <c r="J2" s="1">
        <v>5</v>
      </c>
      <c r="K2" s="1">
        <v>2</v>
      </c>
      <c r="L2" s="1">
        <v>1</v>
      </c>
      <c r="M2" s="1">
        <v>2</v>
      </c>
      <c r="N2" s="1">
        <v>4</v>
      </c>
      <c r="O2" s="1">
        <v>1</v>
      </c>
      <c r="P2" s="1">
        <v>1</v>
      </c>
      <c r="Q2" s="1">
        <v>1</v>
      </c>
      <c r="R2" s="1">
        <v>3</v>
      </c>
      <c r="S2" s="1">
        <v>2</v>
      </c>
      <c r="T2" s="1">
        <v>1</v>
      </c>
      <c r="U2" s="1">
        <v>4</v>
      </c>
      <c r="V2" s="1">
        <v>4</v>
      </c>
      <c r="W2" s="1">
        <v>5</v>
      </c>
      <c r="X2" s="1">
        <v>1</v>
      </c>
      <c r="Y2" s="1">
        <v>3</v>
      </c>
      <c r="Z2" s="1">
        <v>1</v>
      </c>
      <c r="AA2" s="1">
        <v>1</v>
      </c>
      <c r="AB2" s="1">
        <v>3</v>
      </c>
      <c r="AC2" s="1">
        <v>5</v>
      </c>
      <c r="AD2" s="1">
        <v>5</v>
      </c>
      <c r="AE2" s="1">
        <v>5</v>
      </c>
      <c r="AF2" s="1">
        <v>3</v>
      </c>
      <c r="AG2" s="1" t="s">
        <v>38</v>
      </c>
    </row>
    <row r="3" spans="1:33" x14ac:dyDescent="0.25">
      <c r="A3" s="2">
        <v>45769.816817129627</v>
      </c>
      <c r="B3" s="1" t="s">
        <v>33</v>
      </c>
      <c r="C3" s="3" t="s">
        <v>39</v>
      </c>
      <c r="D3" s="1" t="s">
        <v>35</v>
      </c>
      <c r="E3" s="3" t="s">
        <v>40</v>
      </c>
      <c r="F3" s="1" t="s">
        <v>41</v>
      </c>
      <c r="G3" s="1">
        <v>1</v>
      </c>
      <c r="H3" s="1">
        <v>1</v>
      </c>
      <c r="I3" s="1">
        <v>4</v>
      </c>
      <c r="J3" s="1">
        <v>5</v>
      </c>
      <c r="K3" s="1">
        <v>3</v>
      </c>
      <c r="L3" s="1">
        <v>1</v>
      </c>
      <c r="M3" s="1">
        <v>2</v>
      </c>
      <c r="N3" s="1">
        <v>4</v>
      </c>
      <c r="O3" s="1">
        <v>2</v>
      </c>
      <c r="P3" s="1">
        <v>1</v>
      </c>
      <c r="Q3" s="1">
        <v>1</v>
      </c>
      <c r="R3" s="1">
        <v>3</v>
      </c>
      <c r="S3" s="1">
        <v>3</v>
      </c>
      <c r="T3" s="1">
        <v>1</v>
      </c>
      <c r="U3" s="1">
        <v>4</v>
      </c>
      <c r="V3" s="1">
        <v>4</v>
      </c>
      <c r="W3" s="1">
        <v>5</v>
      </c>
      <c r="X3" s="1">
        <v>2</v>
      </c>
      <c r="Y3" s="1">
        <v>3</v>
      </c>
      <c r="Z3" s="1">
        <v>1</v>
      </c>
      <c r="AA3" s="1">
        <v>2</v>
      </c>
      <c r="AB3" s="1">
        <v>3</v>
      </c>
      <c r="AC3" s="1">
        <v>4</v>
      </c>
      <c r="AD3" s="1">
        <v>5</v>
      </c>
      <c r="AE3" s="1">
        <v>4</v>
      </c>
      <c r="AF3" s="1">
        <v>3</v>
      </c>
      <c r="AG3" s="1" t="s">
        <v>42</v>
      </c>
    </row>
    <row r="4" spans="1:33" x14ac:dyDescent="0.25">
      <c r="A4" s="2">
        <v>45769.821296296293</v>
      </c>
      <c r="B4" s="1" t="s">
        <v>33</v>
      </c>
      <c r="C4" s="3" t="s">
        <v>43</v>
      </c>
      <c r="D4" s="1" t="s">
        <v>44</v>
      </c>
      <c r="E4" s="3" t="s">
        <v>45</v>
      </c>
      <c r="F4" s="1" t="s">
        <v>46</v>
      </c>
      <c r="G4" s="1">
        <v>1</v>
      </c>
      <c r="H4" s="1">
        <v>1</v>
      </c>
      <c r="I4" s="1">
        <v>4</v>
      </c>
      <c r="J4" s="1">
        <v>5</v>
      </c>
      <c r="K4" s="1">
        <v>3</v>
      </c>
      <c r="L4" s="1">
        <v>1</v>
      </c>
      <c r="M4" s="1">
        <v>3</v>
      </c>
      <c r="N4" s="1">
        <v>4</v>
      </c>
      <c r="O4" s="1">
        <v>2</v>
      </c>
      <c r="P4" s="1">
        <v>1</v>
      </c>
      <c r="Q4" s="1">
        <v>1</v>
      </c>
      <c r="R4" s="1">
        <v>4</v>
      </c>
      <c r="S4" s="1">
        <v>4</v>
      </c>
      <c r="T4" s="1">
        <v>1</v>
      </c>
      <c r="U4" s="1">
        <v>4</v>
      </c>
      <c r="V4" s="1">
        <v>4</v>
      </c>
      <c r="W4" s="1">
        <v>4</v>
      </c>
      <c r="X4" s="1">
        <v>2</v>
      </c>
      <c r="Y4" s="1">
        <v>4</v>
      </c>
      <c r="Z4" s="1">
        <v>2</v>
      </c>
      <c r="AA4" s="1">
        <v>2</v>
      </c>
      <c r="AB4" s="1">
        <v>4</v>
      </c>
      <c r="AC4" s="1">
        <v>4</v>
      </c>
      <c r="AD4" s="1">
        <v>4</v>
      </c>
      <c r="AE4" s="1">
        <v>4</v>
      </c>
      <c r="AF4" s="1">
        <v>4</v>
      </c>
      <c r="AG4" s="1" t="s">
        <v>47</v>
      </c>
    </row>
    <row r="5" spans="1:33" x14ac:dyDescent="0.25">
      <c r="A5" s="2">
        <v>45769.824201388888</v>
      </c>
      <c r="B5" s="1" t="s">
        <v>33</v>
      </c>
      <c r="C5" s="3" t="s">
        <v>48</v>
      </c>
      <c r="D5" s="1" t="s">
        <v>49</v>
      </c>
      <c r="E5" s="3" t="s">
        <v>50</v>
      </c>
      <c r="F5" s="1" t="s">
        <v>51</v>
      </c>
      <c r="G5" s="1">
        <v>2</v>
      </c>
      <c r="H5" s="1">
        <v>2</v>
      </c>
      <c r="I5" s="1">
        <v>4</v>
      </c>
      <c r="J5" s="1">
        <v>4</v>
      </c>
      <c r="K5" s="1">
        <v>3</v>
      </c>
      <c r="L5" s="1">
        <v>1</v>
      </c>
      <c r="M5" s="1">
        <v>2</v>
      </c>
      <c r="N5" s="1">
        <v>4</v>
      </c>
      <c r="O5" s="1">
        <v>2</v>
      </c>
      <c r="P5" s="1">
        <v>1</v>
      </c>
      <c r="Q5" s="1">
        <v>1</v>
      </c>
      <c r="R5" s="1">
        <v>4</v>
      </c>
      <c r="S5" s="1">
        <v>4</v>
      </c>
      <c r="T5" s="1">
        <v>1</v>
      </c>
      <c r="U5" s="1">
        <v>4</v>
      </c>
      <c r="V5" s="1">
        <v>4</v>
      </c>
      <c r="W5" s="1">
        <v>4</v>
      </c>
      <c r="X5" s="1">
        <v>2</v>
      </c>
      <c r="Y5" s="1">
        <v>4</v>
      </c>
      <c r="Z5" s="1">
        <v>2</v>
      </c>
      <c r="AA5" s="1">
        <v>2</v>
      </c>
      <c r="AB5" s="1">
        <v>4</v>
      </c>
      <c r="AC5" s="1">
        <v>4</v>
      </c>
      <c r="AD5" s="1">
        <v>4</v>
      </c>
      <c r="AE5" s="1">
        <v>4</v>
      </c>
      <c r="AF5" s="1">
        <v>4</v>
      </c>
      <c r="AG5" s="1" t="s">
        <v>38</v>
      </c>
    </row>
    <row r="6" spans="1:33" x14ac:dyDescent="0.25">
      <c r="A6" s="2">
        <v>45769.827881944446</v>
      </c>
      <c r="B6" s="1" t="s">
        <v>33</v>
      </c>
      <c r="C6" s="3" t="s">
        <v>52</v>
      </c>
      <c r="D6" s="1" t="s">
        <v>35</v>
      </c>
      <c r="E6" s="3" t="s">
        <v>45</v>
      </c>
      <c r="F6" s="1" t="s">
        <v>41</v>
      </c>
      <c r="G6" s="1">
        <v>1</v>
      </c>
      <c r="H6" s="1">
        <v>1</v>
      </c>
      <c r="I6" s="1">
        <v>4</v>
      </c>
      <c r="J6" s="1">
        <v>5</v>
      </c>
      <c r="K6" s="1">
        <v>3</v>
      </c>
      <c r="L6" s="1">
        <v>1</v>
      </c>
      <c r="M6" s="1">
        <v>2</v>
      </c>
      <c r="N6" s="1">
        <v>4</v>
      </c>
      <c r="O6" s="1">
        <v>2</v>
      </c>
      <c r="P6" s="1">
        <v>1</v>
      </c>
      <c r="Q6" s="1">
        <v>1</v>
      </c>
      <c r="R6" s="1">
        <v>4</v>
      </c>
      <c r="S6" s="1">
        <v>4</v>
      </c>
      <c r="T6" s="1">
        <v>1</v>
      </c>
      <c r="U6" s="1">
        <v>5</v>
      </c>
      <c r="V6" s="1">
        <v>4</v>
      </c>
      <c r="W6" s="1">
        <v>4</v>
      </c>
      <c r="X6" s="1">
        <v>2</v>
      </c>
      <c r="Y6" s="1">
        <v>4</v>
      </c>
      <c r="Z6" s="1">
        <v>2</v>
      </c>
      <c r="AA6" s="1">
        <v>3</v>
      </c>
      <c r="AB6" s="1">
        <v>4</v>
      </c>
      <c r="AC6" s="1">
        <v>4</v>
      </c>
      <c r="AD6" s="1">
        <v>4</v>
      </c>
      <c r="AE6" s="1">
        <v>4</v>
      </c>
      <c r="AF6" s="1">
        <v>4</v>
      </c>
      <c r="AG6" s="1" t="s">
        <v>53</v>
      </c>
    </row>
    <row r="7" spans="1:33" x14ac:dyDescent="0.25">
      <c r="A7" s="2">
        <v>45769.831458333334</v>
      </c>
      <c r="B7" s="1" t="s">
        <v>33</v>
      </c>
      <c r="C7" s="3" t="s">
        <v>54</v>
      </c>
      <c r="D7" s="1" t="s">
        <v>35</v>
      </c>
      <c r="E7" s="3" t="s">
        <v>55</v>
      </c>
      <c r="F7" s="1" t="s">
        <v>56</v>
      </c>
      <c r="G7" s="1">
        <v>1</v>
      </c>
      <c r="H7" s="1">
        <v>2</v>
      </c>
      <c r="I7" s="1">
        <v>3</v>
      </c>
      <c r="J7" s="1">
        <v>5</v>
      </c>
      <c r="K7" s="1">
        <v>3</v>
      </c>
      <c r="L7" s="1">
        <v>1</v>
      </c>
      <c r="M7" s="1">
        <v>1</v>
      </c>
      <c r="N7" s="1">
        <v>5</v>
      </c>
      <c r="O7" s="1">
        <v>2</v>
      </c>
      <c r="P7" s="1">
        <v>3</v>
      </c>
      <c r="Q7" s="1">
        <v>1</v>
      </c>
      <c r="R7" s="1">
        <v>5</v>
      </c>
      <c r="S7" s="1">
        <v>5</v>
      </c>
      <c r="T7" s="1">
        <v>1</v>
      </c>
      <c r="U7" s="1">
        <v>5</v>
      </c>
      <c r="V7" s="1">
        <v>4</v>
      </c>
      <c r="W7" s="1">
        <v>4</v>
      </c>
      <c r="X7" s="1">
        <v>3</v>
      </c>
      <c r="Y7" s="1">
        <v>4</v>
      </c>
      <c r="Z7" s="1">
        <v>3</v>
      </c>
      <c r="AA7" s="1">
        <v>3</v>
      </c>
      <c r="AB7" s="1">
        <v>4</v>
      </c>
      <c r="AC7" s="1">
        <v>4</v>
      </c>
      <c r="AD7" s="1">
        <v>3</v>
      </c>
      <c r="AE7" s="1">
        <v>4</v>
      </c>
      <c r="AF7" s="1">
        <v>5</v>
      </c>
      <c r="AG7" s="1" t="s">
        <v>57</v>
      </c>
    </row>
    <row r="8" spans="1:33" x14ac:dyDescent="0.25">
      <c r="A8" s="2">
        <v>45769.83394675926</v>
      </c>
      <c r="B8" s="1" t="s">
        <v>33</v>
      </c>
      <c r="C8" s="3" t="s">
        <v>58</v>
      </c>
      <c r="D8" s="1" t="s">
        <v>44</v>
      </c>
      <c r="E8" s="3" t="s">
        <v>45</v>
      </c>
      <c r="F8" s="1" t="s">
        <v>46</v>
      </c>
      <c r="G8" s="1">
        <v>1</v>
      </c>
      <c r="H8" s="1">
        <v>2</v>
      </c>
      <c r="I8" s="1">
        <v>5</v>
      </c>
      <c r="J8" s="1">
        <v>2</v>
      </c>
      <c r="K8" s="1">
        <v>3</v>
      </c>
      <c r="L8" s="1">
        <v>3</v>
      </c>
      <c r="M8" s="1">
        <v>1</v>
      </c>
      <c r="N8" s="1">
        <v>5</v>
      </c>
      <c r="O8" s="1">
        <v>2</v>
      </c>
      <c r="P8" s="1">
        <v>1</v>
      </c>
      <c r="Q8" s="1">
        <v>2</v>
      </c>
      <c r="R8" s="1">
        <v>5</v>
      </c>
      <c r="S8" s="1">
        <v>5</v>
      </c>
      <c r="T8" s="1">
        <v>4</v>
      </c>
      <c r="U8" s="1">
        <v>5</v>
      </c>
      <c r="V8" s="1">
        <v>3</v>
      </c>
      <c r="W8" s="1">
        <v>2</v>
      </c>
      <c r="X8" s="1">
        <v>3</v>
      </c>
      <c r="Y8" s="1">
        <v>4</v>
      </c>
      <c r="Z8" s="1">
        <v>3</v>
      </c>
      <c r="AA8" s="1">
        <v>3</v>
      </c>
      <c r="AB8" s="1">
        <v>4</v>
      </c>
      <c r="AC8" s="1">
        <v>3</v>
      </c>
      <c r="AD8" s="1">
        <v>3</v>
      </c>
      <c r="AE8" s="1">
        <v>3</v>
      </c>
      <c r="AF8" s="1">
        <v>5</v>
      </c>
      <c r="AG8" s="1" t="s">
        <v>53</v>
      </c>
    </row>
    <row r="9" spans="1:33" x14ac:dyDescent="0.25">
      <c r="A9" s="2">
        <v>45769.836469907408</v>
      </c>
      <c r="B9" s="1" t="s">
        <v>33</v>
      </c>
      <c r="C9" s="3" t="s">
        <v>59</v>
      </c>
      <c r="D9" s="1" t="s">
        <v>35</v>
      </c>
      <c r="E9" s="3" t="s">
        <v>55</v>
      </c>
      <c r="F9" s="1" t="s">
        <v>60</v>
      </c>
      <c r="G9" s="1">
        <v>1</v>
      </c>
      <c r="H9" s="1">
        <v>1</v>
      </c>
      <c r="I9" s="1">
        <v>4</v>
      </c>
      <c r="J9" s="1">
        <v>5</v>
      </c>
      <c r="K9" s="1">
        <v>3</v>
      </c>
      <c r="L9" s="1">
        <v>3</v>
      </c>
      <c r="M9" s="1">
        <v>1</v>
      </c>
      <c r="N9" s="1">
        <v>5</v>
      </c>
      <c r="O9" s="1">
        <v>2</v>
      </c>
      <c r="P9" s="1">
        <v>1</v>
      </c>
      <c r="Q9" s="1">
        <v>3</v>
      </c>
      <c r="R9" s="1">
        <v>5</v>
      </c>
      <c r="S9" s="1">
        <v>5</v>
      </c>
      <c r="T9" s="1">
        <v>2</v>
      </c>
      <c r="U9" s="1">
        <v>2</v>
      </c>
      <c r="V9" s="1">
        <v>3</v>
      </c>
      <c r="W9" s="1">
        <v>2</v>
      </c>
      <c r="X9" s="1">
        <v>3</v>
      </c>
      <c r="Y9" s="1">
        <v>5</v>
      </c>
      <c r="Z9" s="1">
        <v>3</v>
      </c>
      <c r="AA9" s="1">
        <v>3</v>
      </c>
      <c r="AB9" s="1">
        <v>4</v>
      </c>
      <c r="AC9" s="1">
        <v>3</v>
      </c>
      <c r="AD9" s="1">
        <v>3</v>
      </c>
      <c r="AE9" s="1">
        <v>3</v>
      </c>
      <c r="AF9" s="1">
        <v>5</v>
      </c>
      <c r="AG9" s="1" t="s">
        <v>53</v>
      </c>
    </row>
    <row r="10" spans="1:33" ht="15.75" thickBot="1" x14ac:dyDescent="0.3">
      <c r="A10" s="2">
        <v>45769.838506944441</v>
      </c>
      <c r="B10" s="1" t="s">
        <v>33</v>
      </c>
      <c r="C10" s="3" t="s">
        <v>61</v>
      </c>
      <c r="D10" s="1" t="s">
        <v>44</v>
      </c>
      <c r="E10" s="3" t="s">
        <v>45</v>
      </c>
      <c r="F10" s="1" t="s">
        <v>62</v>
      </c>
      <c r="G10" s="1">
        <v>3</v>
      </c>
      <c r="H10" s="1">
        <v>2</v>
      </c>
      <c r="I10" s="1">
        <v>4</v>
      </c>
      <c r="J10" s="1">
        <v>4</v>
      </c>
      <c r="K10" s="1">
        <v>4</v>
      </c>
      <c r="L10" s="1">
        <v>4</v>
      </c>
      <c r="M10" s="1">
        <v>1</v>
      </c>
      <c r="N10" s="1">
        <v>5</v>
      </c>
      <c r="O10" s="1">
        <v>4</v>
      </c>
      <c r="P10" s="1">
        <v>1</v>
      </c>
      <c r="Q10" s="1">
        <v>5</v>
      </c>
      <c r="R10" s="1">
        <v>5</v>
      </c>
      <c r="S10" s="1">
        <v>4</v>
      </c>
      <c r="T10" s="1">
        <v>2</v>
      </c>
      <c r="U10" s="1">
        <v>2</v>
      </c>
      <c r="V10" s="1">
        <v>2</v>
      </c>
      <c r="W10" s="1">
        <v>1</v>
      </c>
      <c r="X10" s="1">
        <v>3</v>
      </c>
      <c r="Y10" s="1">
        <v>5</v>
      </c>
      <c r="Z10" s="1">
        <v>4</v>
      </c>
      <c r="AA10" s="1">
        <v>4</v>
      </c>
      <c r="AB10" s="1">
        <v>5</v>
      </c>
      <c r="AC10" s="1">
        <v>3</v>
      </c>
      <c r="AD10" s="1">
        <v>2</v>
      </c>
      <c r="AE10" s="1">
        <v>2</v>
      </c>
      <c r="AF10" s="1">
        <v>5</v>
      </c>
      <c r="AG10" s="1" t="s">
        <v>63</v>
      </c>
    </row>
    <row r="11" spans="1:33" x14ac:dyDescent="0.25">
      <c r="A11" s="2"/>
      <c r="D11" s="1"/>
      <c r="F11" s="15" t="s">
        <v>64</v>
      </c>
      <c r="G11" s="6">
        <f>AVERAGE(Respuestas_encuesta_riesgos_en_el_transporte___Respuestas_de_formulario_1[1.¿Se han visto afectadas las operaciones de transporte por paros, huelgas o manifestaciones? ])</f>
        <v>1.3333333333333333</v>
      </c>
      <c r="H11" s="6">
        <f>AVERAGE(Respuestas_encuesta_riesgos_en_el_transporte___Respuestas_de_formulario_1[2.¿Ha experimentado situaciones de robos, actos vandálicos o inseguridad durante el transporte? ])</f>
        <v>1.4444444444444444</v>
      </c>
      <c r="I11" s="6">
        <f>AVERAGE(Respuestas_encuesta_riesgos_en_el_transporte___Respuestas_de_formulario_1[3. ¿Las condiciones de las vías son buenas?])</f>
        <v>4</v>
      </c>
      <c r="J11" s="6">
        <f>AVERAGE(Respuestas_encuesta_riesgos_en_el_transporte___Respuestas_de_formulario_1[4. ¿La congestión vehicular o el tráfico afecta significativamente los tiempos en el transporte? ])</f>
        <v>4.4444444444444446</v>
      </c>
      <c r="K11" s="6">
        <f>AVERAGE(Respuestas_encuesta_riesgos_en_el_transporte___Respuestas_de_formulario_1[5.¿Las condiciones climáticas han generado riesgos o retrasos en la operación?])</f>
        <v>3</v>
      </c>
      <c r="L11" s="6">
        <f>AVERAGE(Respuestas_encuesta_riesgos_en_el_transporte___Respuestas_de_formulario_1[6.¿Se han generado retrasos debido a inspecciones de las autoridades? ])</f>
        <v>1.7777777777777777</v>
      </c>
      <c r="M11" s="6">
        <f>AVERAGE(Respuestas_encuesta_riesgos_en_el_transporte___Respuestas_de_formulario_1[1.  ¿Se han presentado fallas mecánicas en los vehículos que afecten la operación? ])</f>
        <v>1.6666666666666667</v>
      </c>
      <c r="N11" s="6">
        <f>AVERAGE(Respuestas_encuesta_riesgos_en_el_transporte___Respuestas_de_formulario_1[2. ¿Los vehículos utilizados son los adecuados para la operación? ])</f>
        <v>4.4444444444444446</v>
      </c>
      <c r="O11" s="6">
        <f>AVERAGE(Respuestas_encuesta_riesgos_en_el_transporte___Respuestas_de_formulario_1[3. ¿Han ocurrido accidentes de tránsito durante el proceso de transporte? ])</f>
        <v>2.1111111111111112</v>
      </c>
      <c r="P11" s="6">
        <f>AVERAGE(Respuestas_encuesta_riesgos_en_el_transporte___Respuestas_de_formulario_1[4. ¿Han ocurrido incidentes como incendios o explosiones en los vehículos de transporte? ])</f>
        <v>1.2222222222222223</v>
      </c>
      <c r="Q11" s="6">
        <f>AVERAGE(Respuestas_encuesta_riesgos_en_el_transporte___Respuestas_de_formulario_1[5. ¿Se han presentado problemas por agotamiento de combustible durante las rutas? ])</f>
        <v>1.7777777777777777</v>
      </c>
      <c r="R11" s="6">
        <f>AVERAGE(Respuestas_encuesta_riesgos_en_el_transporte___Respuestas_de_formulario_1[6. ¿Se cumplen las regulaciones de tránsito en cada operación? ])</f>
        <v>4.2222222222222223</v>
      </c>
      <c r="S11" s="6">
        <f>AVERAGE(Respuestas_encuesta_riesgos_en_el_transporte___Respuestas_de_formulario_1[7.¿Que tan frecuente los accidentes de trancito retrasan las actividades de transporte?])</f>
        <v>4</v>
      </c>
      <c r="T11" s="6">
        <f>AVERAGE(Respuestas_encuesta_riesgos_en_el_transporte___Respuestas_de_formulario_1[8.¿Ha habido incidentes de volcamiento de vehículos transportadores? ])</f>
        <v>1.5555555555555556</v>
      </c>
      <c r="U11" s="6">
        <f>AVERAGE(Respuestas_encuesta_riesgos_en_el_transporte___Respuestas_de_formulario_1[1. ¿Los conductores cuentan con la experiencia suficiente para realizar el transporte de manera segura? ])</f>
        <v>3.8888888888888888</v>
      </c>
      <c r="V11" s="6">
        <f>AVERAGE(Respuestas_encuesta_riesgos_en_el_transporte___Respuestas_de_formulario_1[2. ¿Existe una adecuada planeación de rutas y tiempos de entrega? ])</f>
        <v>3.5555555555555554</v>
      </c>
      <c r="W11" s="6">
        <f>AVERAGE(Respuestas_encuesta_riesgos_en_el_transporte___Respuestas_de_formulario_1[4. ¿Se ha identificado fatiga en los conductores debido a las jornadas laborales? ])</f>
        <v>3.4444444444444446</v>
      </c>
      <c r="X11" s="6">
        <f>AVERAGE(Respuestas_encuesta_riesgos_en_el_transporte___Respuestas_de_formulario_1[5.¿Se ha observado imprudencia o negligencia por parte del conductor en el proceso de transporte? ])</f>
        <v>2.3333333333333335</v>
      </c>
      <c r="Y11" s="6">
        <f>AVERAGE(Respuestas_encuesta_riesgos_en_el_transporte___Respuestas_de_formulario_1[6. ¿Los conductores tienen buena visibilidad durante la operación, especialmente en horarios nocturnos? ])</f>
        <v>4</v>
      </c>
      <c r="Z11" s="6">
        <f>AVERAGE(Respuestas_encuesta_riesgos_en_el_transporte___Respuestas_de_formulario_1[1.¿Los residuos se han mezclado con otros materiales dentro del vehículo? ])</f>
        <v>2.3333333333333335</v>
      </c>
      <c r="AA11" s="6">
        <f>AVERAGE(Respuestas_encuesta_riesgos_en_el_transporte___Respuestas_de_formulario_1[2.¿Los residuos han perdido frío o se han dañado mientras estaban en el camino? ])</f>
        <v>2.5555555555555554</v>
      </c>
      <c r="AB11" s="6">
        <f>AVERAGE(Respuestas_encuesta_riesgos_en_el_transporte___Respuestas_de_formulario_1[3. ¿Se cuenta con equipos y condiciones adecuadas para el cargue y descargue en el transporte? ])</f>
        <v>3.8888888888888888</v>
      </c>
      <c r="AC11" s="6">
        <f>AVERAGE(Respuestas_encuesta_riesgos_en_el_transporte___Respuestas_de_formulario_1[4.¿Los vehículos tienen la capacidad suficiente para el volumen de residuos que se transportan? ])</f>
        <v>3.7777777777777777</v>
      </c>
      <c r="AD11" s="6">
        <f>AVERAGE(Respuestas_encuesta_riesgos_en_el_transporte___Respuestas_de_formulario_1[5.¿Se cumplen los protocolos de manipulación del producto dentro del vehículo? ])</f>
        <v>3.6666666666666665</v>
      </c>
      <c r="AE11" s="6">
        <f>AVERAGE(Respuestas_encuesta_riesgos_en_el_transporte___Respuestas_de_formulario_1[6. ¿La distribución de los recipientes dentro del vehículo es adecuada para evitar derrames o inestabilidad? ])</f>
        <v>3.6666666666666665</v>
      </c>
      <c r="AF11" s="7">
        <f>AVERAGE(Respuestas_encuesta_riesgos_en_el_transporte___Respuestas_de_formulario_1[8. ¿Los residuos pueden ensuciarse o contaminarse con bacterias u otros gérmenes durante el transporte?])</f>
        <v>4.2222222222222223</v>
      </c>
    </row>
    <row r="12" spans="1:33" s="9" customFormat="1" ht="15.75" thickBot="1" x14ac:dyDescent="0.3">
      <c r="C12" s="10"/>
      <c r="D12" s="10"/>
      <c r="E12" s="10"/>
      <c r="F12" s="8" t="s">
        <v>65</v>
      </c>
      <c r="G12" s="11" t="s">
        <v>66</v>
      </c>
      <c r="H12" s="11" t="s">
        <v>67</v>
      </c>
      <c r="I12" s="11" t="s">
        <v>68</v>
      </c>
      <c r="J12" s="11" t="s">
        <v>69</v>
      </c>
      <c r="K12" s="11" t="s">
        <v>70</v>
      </c>
      <c r="L12" s="11" t="s">
        <v>71</v>
      </c>
      <c r="M12" s="11" t="s">
        <v>72</v>
      </c>
      <c r="N12" s="11" t="s">
        <v>73</v>
      </c>
      <c r="O12" s="11" t="s">
        <v>74</v>
      </c>
      <c r="P12" s="11" t="s">
        <v>75</v>
      </c>
      <c r="Q12" s="11" t="s">
        <v>76</v>
      </c>
      <c r="R12" s="11" t="s">
        <v>77</v>
      </c>
      <c r="S12" s="11" t="s">
        <v>78</v>
      </c>
      <c r="T12" s="11" t="s">
        <v>79</v>
      </c>
      <c r="U12" s="11" t="s">
        <v>80</v>
      </c>
      <c r="V12" s="11" t="s">
        <v>81</v>
      </c>
      <c r="W12" s="11" t="s">
        <v>82</v>
      </c>
      <c r="X12" s="11" t="s">
        <v>83</v>
      </c>
      <c r="Y12" s="11" t="s">
        <v>84</v>
      </c>
      <c r="Z12" s="11" t="s">
        <v>85</v>
      </c>
      <c r="AA12" s="11" t="s">
        <v>86</v>
      </c>
      <c r="AB12" s="11" t="s">
        <v>87</v>
      </c>
      <c r="AC12" s="11" t="s">
        <v>88</v>
      </c>
      <c r="AD12" s="11" t="s">
        <v>89</v>
      </c>
      <c r="AE12" s="11" t="s">
        <v>90</v>
      </c>
      <c r="AF12" s="12" t="s">
        <v>91</v>
      </c>
    </row>
    <row r="13" spans="1:33" s="4" customFormat="1" ht="57" customHeight="1" thickBot="1" x14ac:dyDescent="0.3">
      <c r="F13" s="16" t="s">
        <v>92</v>
      </c>
      <c r="G13" s="17" t="s">
        <v>93</v>
      </c>
      <c r="H13" s="13" t="s">
        <v>94</v>
      </c>
      <c r="I13" s="17" t="s">
        <v>95</v>
      </c>
      <c r="J13" s="13" t="s">
        <v>96</v>
      </c>
      <c r="K13" s="17" t="s">
        <v>97</v>
      </c>
      <c r="L13" s="13" t="s">
        <v>98</v>
      </c>
      <c r="M13" s="17" t="s">
        <v>99</v>
      </c>
      <c r="N13" s="13" t="s">
        <v>100</v>
      </c>
      <c r="O13" s="17" t="s">
        <v>101</v>
      </c>
      <c r="P13" s="13" t="s">
        <v>102</v>
      </c>
      <c r="Q13" s="17" t="s">
        <v>103</v>
      </c>
      <c r="R13" s="13" t="s">
        <v>104</v>
      </c>
      <c r="S13" s="17" t="s">
        <v>105</v>
      </c>
      <c r="T13" s="13" t="s">
        <v>106</v>
      </c>
      <c r="U13" s="17" t="s">
        <v>107</v>
      </c>
      <c r="V13" s="13" t="s">
        <v>108</v>
      </c>
      <c r="W13" s="17" t="s">
        <v>109</v>
      </c>
      <c r="X13" s="13" t="s">
        <v>110</v>
      </c>
      <c r="Y13" s="17" t="s">
        <v>111</v>
      </c>
      <c r="Z13" s="13" t="s">
        <v>112</v>
      </c>
      <c r="AA13" s="17" t="s">
        <v>113</v>
      </c>
      <c r="AB13" s="13" t="s">
        <v>114</v>
      </c>
      <c r="AC13" s="17" t="s">
        <v>115</v>
      </c>
      <c r="AD13" s="13" t="s">
        <v>116</v>
      </c>
      <c r="AE13" s="17" t="s">
        <v>117</v>
      </c>
      <c r="AF13" s="14" t="s">
        <v>118</v>
      </c>
    </row>
    <row r="14" spans="1:33" s="4" customFormat="1" ht="110.25" customHeight="1" thickBot="1" x14ac:dyDescent="0.3">
      <c r="F14" s="16" t="s">
        <v>119</v>
      </c>
      <c r="G14" s="17" t="s">
        <v>120</v>
      </c>
      <c r="H14" s="13" t="s">
        <v>121</v>
      </c>
      <c r="I14" s="17" t="s">
        <v>122</v>
      </c>
      <c r="J14" s="13" t="s">
        <v>123</v>
      </c>
      <c r="K14" s="17" t="s">
        <v>124</v>
      </c>
      <c r="L14" s="13" t="s">
        <v>125</v>
      </c>
      <c r="M14" s="17" t="s">
        <v>126</v>
      </c>
      <c r="N14" s="13" t="s">
        <v>127</v>
      </c>
      <c r="O14" s="17" t="s">
        <v>128</v>
      </c>
      <c r="P14" s="13" t="s">
        <v>129</v>
      </c>
      <c r="Q14" s="17" t="s">
        <v>130</v>
      </c>
      <c r="R14" s="13" t="s">
        <v>131</v>
      </c>
      <c r="S14" s="17" t="s">
        <v>132</v>
      </c>
      <c r="T14" s="13" t="s">
        <v>133</v>
      </c>
      <c r="U14" s="17" t="s">
        <v>134</v>
      </c>
      <c r="V14" s="13" t="s">
        <v>135</v>
      </c>
      <c r="W14" s="17" t="s">
        <v>136</v>
      </c>
      <c r="X14" s="13" t="s">
        <v>137</v>
      </c>
      <c r="Y14" s="17" t="s">
        <v>138</v>
      </c>
      <c r="Z14" s="13" t="s">
        <v>139</v>
      </c>
      <c r="AA14" s="17" t="s">
        <v>140</v>
      </c>
      <c r="AB14" s="13" t="s">
        <v>141</v>
      </c>
      <c r="AC14" s="17" t="s">
        <v>142</v>
      </c>
      <c r="AD14" s="13" t="s">
        <v>143</v>
      </c>
      <c r="AE14" s="17" t="s">
        <v>144</v>
      </c>
      <c r="AF14" s="14" t="s">
        <v>145</v>
      </c>
    </row>
    <row r="15" spans="1:33" s="9" customFormat="1" ht="15.75" thickBot="1" x14ac:dyDescent="0.3">
      <c r="F15" s="18" t="s">
        <v>146</v>
      </c>
      <c r="G15" s="19">
        <v>1.33</v>
      </c>
      <c r="H15" s="19">
        <v>1.44</v>
      </c>
      <c r="I15" s="20">
        <f>5-Respuestas_encuesta_riesgos_en_el_transporte___Respuestas_de_formulario_1[[#Totals],[3. ¿Las condiciones de las vías son buenas?]]</f>
        <v>1</v>
      </c>
      <c r="J15" s="19">
        <v>4.4400000000000004</v>
      </c>
      <c r="K15" s="19">
        <v>3</v>
      </c>
      <c r="L15" s="19">
        <v>1.78</v>
      </c>
      <c r="M15" s="19">
        <v>1.67</v>
      </c>
      <c r="N15" s="20">
        <f>5-Respuestas_encuesta_riesgos_en_el_transporte___Respuestas_de_formulario_1[[#Totals],[2. ¿Los vehículos utilizados son los adecuados para la operación? ]]</f>
        <v>0.55555555555555536</v>
      </c>
      <c r="O15" s="19">
        <v>2.11</v>
      </c>
      <c r="P15" s="19">
        <v>1.22</v>
      </c>
      <c r="Q15" s="19">
        <v>1.78</v>
      </c>
      <c r="R15" s="20">
        <f>5-Respuestas_encuesta_riesgos_en_el_transporte___Respuestas_de_formulario_1[[#Totals],[6. ¿Se cumplen las regulaciones de tránsito en cada operación? ]]</f>
        <v>0.77777777777777768</v>
      </c>
      <c r="S15" s="20">
        <v>4</v>
      </c>
      <c r="T15" s="19">
        <v>1.56</v>
      </c>
      <c r="U15" s="20">
        <f>5-Respuestas_encuesta_riesgos_en_el_transporte___Respuestas_de_formulario_1[[#Totals],[1. ¿Los conductores cuentan con la experiencia suficiente para realizar el transporte de manera segura? ]]</f>
        <v>1.1111111111111112</v>
      </c>
      <c r="V15" s="20">
        <f>5-Respuestas_encuesta_riesgos_en_el_transporte___Respuestas_de_formulario_1[[#Totals],[2. ¿Existe una adecuada planeación de rutas y tiempos de entrega? ]]</f>
        <v>1.4444444444444446</v>
      </c>
      <c r="W15" s="19">
        <v>3.44</v>
      </c>
      <c r="X15" s="19">
        <v>2.33</v>
      </c>
      <c r="Y15" s="20">
        <f>5-Respuestas_encuesta_riesgos_en_el_transporte___Respuestas_de_formulario_1[[#Totals],[6. ¿Los conductores tienen buena visibilidad durante la operación, especialmente en horarios nocturnos? ]]</f>
        <v>1</v>
      </c>
      <c r="Z15" s="19">
        <v>2.33</v>
      </c>
      <c r="AA15" s="19">
        <v>2.56</v>
      </c>
      <c r="AB15" s="20">
        <f>5-Respuestas_encuesta_riesgos_en_el_transporte___Respuestas_de_formulario_1[[#Totals],[3. ¿Se cuenta con equipos y condiciones adecuadas para el cargue y descargue en el transporte? ]]</f>
        <v>1.1111111111111112</v>
      </c>
      <c r="AC15" s="20">
        <f>5-Respuestas_encuesta_riesgos_en_el_transporte___Respuestas_de_formulario_1[[#Totals],[4.¿Los vehículos tienen la capacidad suficiente para el volumen de residuos que se transportan? ]]</f>
        <v>1.2222222222222223</v>
      </c>
      <c r="AD15" s="20">
        <f>5-Respuestas_encuesta_riesgos_en_el_transporte___Respuestas_de_formulario_1[[#Totals],[5.¿Se cumplen los protocolos de manipulación del producto dentro del vehículo? ]]</f>
        <v>1.3333333333333335</v>
      </c>
      <c r="AE15" s="20">
        <f>5-Respuestas_encuesta_riesgos_en_el_transporte___Respuestas_de_formulario_1[[#Totals],[6. ¿La distribución de los recipientes dentro del vehículo es adecuada para evitar derrames o inestabilidad? ]]</f>
        <v>1.3333333333333335</v>
      </c>
      <c r="AF15" s="21">
        <v>4.22</v>
      </c>
    </row>
    <row r="17" spans="7:32" x14ac:dyDescent="0.25">
      <c r="G17" s="3" t="s">
        <v>147</v>
      </c>
      <c r="H17" s="3" t="s">
        <v>147</v>
      </c>
      <c r="I17" s="3" t="s">
        <v>147</v>
      </c>
      <c r="J17" s="3" t="s">
        <v>147</v>
      </c>
      <c r="K17" s="3" t="s">
        <v>147</v>
      </c>
      <c r="L17" s="3" t="s">
        <v>147</v>
      </c>
      <c r="M17" s="3" t="s">
        <v>147</v>
      </c>
      <c r="N17" s="3" t="s">
        <v>147</v>
      </c>
      <c r="O17" s="3" t="s">
        <v>147</v>
      </c>
      <c r="P17" s="3" t="s">
        <v>147</v>
      </c>
      <c r="Q17" s="3" t="s">
        <v>147</v>
      </c>
      <c r="R17" s="3" t="s">
        <v>147</v>
      </c>
      <c r="S17" s="3" t="s">
        <v>147</v>
      </c>
      <c r="T17" s="3" t="s">
        <v>147</v>
      </c>
      <c r="U17" s="3" t="s">
        <v>147</v>
      </c>
      <c r="V17" s="3" t="s">
        <v>147</v>
      </c>
      <c r="W17" s="3" t="s">
        <v>147</v>
      </c>
      <c r="X17" s="3" t="s">
        <v>147</v>
      </c>
      <c r="Y17" s="3" t="s">
        <v>147</v>
      </c>
      <c r="Z17" s="3" t="s">
        <v>147</v>
      </c>
      <c r="AA17" s="3" t="s">
        <v>147</v>
      </c>
      <c r="AB17" s="3" t="s">
        <v>147</v>
      </c>
      <c r="AC17" s="3" t="s">
        <v>147</v>
      </c>
      <c r="AD17" s="3" t="s">
        <v>147</v>
      </c>
      <c r="AE17" s="3" t="s">
        <v>147</v>
      </c>
      <c r="AF17" s="3" t="s">
        <v>147</v>
      </c>
    </row>
    <row r="18" spans="7:32" x14ac:dyDescent="0.25">
      <c r="G18" s="3" t="s">
        <v>148</v>
      </c>
      <c r="H18" s="3" t="s">
        <v>148</v>
      </c>
      <c r="I18" s="3" t="s">
        <v>148</v>
      </c>
      <c r="J18" s="3" t="s">
        <v>148</v>
      </c>
      <c r="K18" s="3" t="s">
        <v>148</v>
      </c>
      <c r="L18" s="3" t="s">
        <v>148</v>
      </c>
      <c r="M18" s="3" t="s">
        <v>148</v>
      </c>
      <c r="N18" s="3" t="s">
        <v>148</v>
      </c>
      <c r="O18" s="3" t="s">
        <v>148</v>
      </c>
      <c r="P18" s="3" t="s">
        <v>148</v>
      </c>
      <c r="Q18" s="3" t="s">
        <v>148</v>
      </c>
      <c r="R18" s="3" t="s">
        <v>148</v>
      </c>
      <c r="S18" s="3" t="s">
        <v>148</v>
      </c>
      <c r="T18" s="3" t="s">
        <v>148</v>
      </c>
      <c r="U18" s="3" t="s">
        <v>148</v>
      </c>
      <c r="V18" s="3" t="s">
        <v>148</v>
      </c>
      <c r="W18" s="3" t="s">
        <v>148</v>
      </c>
      <c r="X18" s="3" t="s">
        <v>148</v>
      </c>
      <c r="Y18" s="3" t="s">
        <v>148</v>
      </c>
      <c r="Z18" s="3" t="s">
        <v>148</v>
      </c>
      <c r="AA18" s="3" t="s">
        <v>148</v>
      </c>
      <c r="AB18" s="3" t="s">
        <v>148</v>
      </c>
      <c r="AC18" s="3" t="s">
        <v>148</v>
      </c>
      <c r="AD18" s="3" t="s">
        <v>148</v>
      </c>
      <c r="AE18" s="3" t="s">
        <v>148</v>
      </c>
      <c r="AF18" s="3" t="s">
        <v>148</v>
      </c>
    </row>
    <row r="19" spans="7:32" x14ac:dyDescent="0.25">
      <c r="G19" s="3" t="s">
        <v>149</v>
      </c>
      <c r="H19" s="3" t="s">
        <v>149</v>
      </c>
      <c r="I19" s="3" t="s">
        <v>149</v>
      </c>
      <c r="J19" s="3" t="s">
        <v>149</v>
      </c>
      <c r="K19" s="3" t="s">
        <v>149</v>
      </c>
      <c r="L19" s="3" t="s">
        <v>149</v>
      </c>
      <c r="M19" s="3" t="s">
        <v>149</v>
      </c>
      <c r="N19" s="3" t="s">
        <v>149</v>
      </c>
      <c r="O19" s="3" t="s">
        <v>149</v>
      </c>
      <c r="P19" s="3" t="s">
        <v>149</v>
      </c>
      <c r="Q19" s="3" t="s">
        <v>149</v>
      </c>
      <c r="R19" s="3" t="s">
        <v>149</v>
      </c>
      <c r="S19" s="3" t="s">
        <v>149</v>
      </c>
      <c r="T19" s="3" t="s">
        <v>149</v>
      </c>
      <c r="U19" s="3" t="s">
        <v>149</v>
      </c>
      <c r="V19" s="3" t="s">
        <v>149</v>
      </c>
      <c r="W19" s="3" t="s">
        <v>149</v>
      </c>
      <c r="X19" s="3" t="s">
        <v>149</v>
      </c>
      <c r="Y19" s="3" t="s">
        <v>149</v>
      </c>
      <c r="Z19" s="3" t="s">
        <v>149</v>
      </c>
      <c r="AA19" s="3" t="s">
        <v>149</v>
      </c>
      <c r="AB19" s="3" t="s">
        <v>149</v>
      </c>
      <c r="AC19" s="3" t="s">
        <v>149</v>
      </c>
      <c r="AD19" s="3" t="s">
        <v>149</v>
      </c>
      <c r="AE19" s="3" t="s">
        <v>149</v>
      </c>
      <c r="AF19" s="3" t="s">
        <v>149</v>
      </c>
    </row>
    <row r="20" spans="7:32" x14ac:dyDescent="0.25">
      <c r="G20" s="3" t="s">
        <v>150</v>
      </c>
      <c r="H20" s="3" t="s">
        <v>150</v>
      </c>
      <c r="I20" s="3" t="s">
        <v>150</v>
      </c>
      <c r="J20" s="3" t="s">
        <v>150</v>
      </c>
      <c r="K20" s="3" t="s">
        <v>150</v>
      </c>
      <c r="L20" s="3" t="s">
        <v>150</v>
      </c>
      <c r="M20" s="3" t="s">
        <v>150</v>
      </c>
      <c r="N20" s="3" t="s">
        <v>150</v>
      </c>
      <c r="O20" s="3" t="s">
        <v>150</v>
      </c>
      <c r="P20" s="3" t="s">
        <v>150</v>
      </c>
      <c r="Q20" s="3" t="s">
        <v>150</v>
      </c>
      <c r="R20" s="3" t="s">
        <v>150</v>
      </c>
      <c r="S20" s="3" t="s">
        <v>150</v>
      </c>
      <c r="T20" s="3" t="s">
        <v>150</v>
      </c>
      <c r="U20" s="3" t="s">
        <v>150</v>
      </c>
      <c r="V20" s="3" t="s">
        <v>150</v>
      </c>
      <c r="W20" s="3" t="s">
        <v>150</v>
      </c>
      <c r="X20" s="3" t="s">
        <v>150</v>
      </c>
      <c r="Y20" s="3" t="s">
        <v>150</v>
      </c>
      <c r="Z20" s="3" t="s">
        <v>150</v>
      </c>
      <c r="AA20" s="3" t="s">
        <v>150</v>
      </c>
      <c r="AB20" s="3" t="s">
        <v>150</v>
      </c>
      <c r="AC20" s="3" t="s">
        <v>150</v>
      </c>
      <c r="AD20" s="3" t="s">
        <v>150</v>
      </c>
      <c r="AE20" s="3" t="s">
        <v>150</v>
      </c>
      <c r="AF20" s="3" t="s">
        <v>150</v>
      </c>
    </row>
    <row r="21" spans="7:32" x14ac:dyDescent="0.25">
      <c r="G21" s="3" t="s">
        <v>151</v>
      </c>
      <c r="H21" s="3" t="s">
        <v>151</v>
      </c>
      <c r="I21" s="3" t="s">
        <v>151</v>
      </c>
      <c r="J21" s="3" t="s">
        <v>151</v>
      </c>
      <c r="K21" s="3" t="s">
        <v>151</v>
      </c>
      <c r="L21" s="3" t="s">
        <v>151</v>
      </c>
      <c r="M21" s="3" t="s">
        <v>151</v>
      </c>
      <c r="N21" s="3" t="s">
        <v>151</v>
      </c>
      <c r="O21" s="3" t="s">
        <v>151</v>
      </c>
      <c r="P21" s="3" t="s">
        <v>151</v>
      </c>
      <c r="Q21" s="3" t="s">
        <v>151</v>
      </c>
      <c r="R21" s="3" t="s">
        <v>151</v>
      </c>
      <c r="S21" s="3" t="s">
        <v>151</v>
      </c>
      <c r="T21" s="3" t="s">
        <v>151</v>
      </c>
      <c r="U21" s="3" t="s">
        <v>151</v>
      </c>
      <c r="V21" s="3" t="s">
        <v>151</v>
      </c>
      <c r="W21" s="3" t="s">
        <v>151</v>
      </c>
      <c r="X21" s="3" t="s">
        <v>151</v>
      </c>
      <c r="Y21" s="3" t="s">
        <v>151</v>
      </c>
      <c r="Z21" s="3" t="s">
        <v>151</v>
      </c>
      <c r="AA21" s="3" t="s">
        <v>151</v>
      </c>
      <c r="AB21" s="3" t="s">
        <v>151</v>
      </c>
      <c r="AC21" s="3" t="s">
        <v>151</v>
      </c>
      <c r="AD21" s="3" t="s">
        <v>151</v>
      </c>
      <c r="AE21" s="3" t="s">
        <v>151</v>
      </c>
      <c r="AF21" s="3" t="s">
        <v>151</v>
      </c>
    </row>
  </sheetData>
  <pageMargins left="0.7" right="0.7" top="0.75" bottom="0.75" header="0.3" footer="0.3"/>
  <pageSetup paperSize="9" orientation="portrait" horizontalDpi="300" verticalDpi="3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F21B3-A1B5-41B8-9538-EDC24533673C}">
  <dimension ref="A1:R15"/>
  <sheetViews>
    <sheetView tabSelected="1" topLeftCell="B1" zoomScale="71" zoomScaleNormal="71" workbookViewId="0">
      <selection activeCell="M18" sqref="M18"/>
    </sheetView>
  </sheetViews>
  <sheetFormatPr baseColWidth="10" defaultColWidth="9.140625" defaultRowHeight="15" x14ac:dyDescent="0.25"/>
  <cols>
    <col min="1" max="1" width="25.28515625" customWidth="1"/>
    <col min="2" max="2" width="22" customWidth="1"/>
    <col min="3" max="3" width="22.85546875" bestFit="1" customWidth="1"/>
    <col min="4" max="4" width="31.42578125" customWidth="1"/>
    <col min="5" max="5" width="38.85546875" customWidth="1"/>
    <col min="6" max="6" width="43.28515625" customWidth="1"/>
    <col min="7" max="7" width="34.42578125" customWidth="1"/>
    <col min="8" max="8" width="44.42578125" customWidth="1"/>
    <col min="9" max="9" width="37.7109375" customWidth="1"/>
    <col min="10" max="10" width="30" customWidth="1"/>
    <col min="11" max="11" width="26.7109375" customWidth="1"/>
    <col min="12" max="12" width="32.140625" customWidth="1"/>
    <col min="13" max="13" width="34.28515625" customWidth="1"/>
    <col min="14" max="14" width="44.140625" customWidth="1"/>
    <col min="15" max="15" width="34" customWidth="1"/>
    <col min="16" max="16" width="32.42578125" customWidth="1"/>
    <col min="17" max="17" width="63.28515625" customWidth="1"/>
    <col min="18" max="18" width="82.85546875" style="3" customWidth="1"/>
  </cols>
  <sheetData>
    <row r="1" spans="1:18" ht="61.5" customHeight="1" x14ac:dyDescent="0.25">
      <c r="A1" s="22" t="s">
        <v>1</v>
      </c>
      <c r="B1" s="23" t="s">
        <v>3</v>
      </c>
      <c r="C1" s="22" t="s">
        <v>4</v>
      </c>
      <c r="D1" s="22" t="s">
        <v>5</v>
      </c>
      <c r="E1" s="22" t="s">
        <v>173</v>
      </c>
      <c r="F1" s="22" t="s">
        <v>174</v>
      </c>
      <c r="G1" s="22" t="s">
        <v>175</v>
      </c>
      <c r="H1" s="22" t="s">
        <v>176</v>
      </c>
      <c r="I1" s="22" t="s">
        <v>177</v>
      </c>
      <c r="J1" s="22" t="s">
        <v>178</v>
      </c>
      <c r="K1" s="22" t="s">
        <v>179</v>
      </c>
      <c r="L1" s="22" t="s">
        <v>180</v>
      </c>
      <c r="M1" s="22" t="s">
        <v>181</v>
      </c>
      <c r="N1" s="22" t="s">
        <v>182</v>
      </c>
      <c r="O1" s="22" t="s">
        <v>186</v>
      </c>
      <c r="P1" s="22" t="s">
        <v>187</v>
      </c>
      <c r="Q1" s="22" t="s">
        <v>188</v>
      </c>
      <c r="R1" s="23" t="s">
        <v>183</v>
      </c>
    </row>
    <row r="2" spans="1:18" x14ac:dyDescent="0.25">
      <c r="A2" s="24" t="s">
        <v>33</v>
      </c>
      <c r="B2" s="24" t="s">
        <v>35</v>
      </c>
      <c r="C2" s="25" t="s">
        <v>36</v>
      </c>
      <c r="D2" s="25" t="s">
        <v>37</v>
      </c>
      <c r="E2" s="25">
        <v>4</v>
      </c>
      <c r="F2" s="25">
        <v>4</v>
      </c>
      <c r="G2" s="25">
        <v>4</v>
      </c>
      <c r="H2" s="25">
        <v>3</v>
      </c>
      <c r="I2" s="25">
        <v>4</v>
      </c>
      <c r="J2" s="25">
        <v>2</v>
      </c>
      <c r="K2" s="25">
        <v>4</v>
      </c>
      <c r="L2" s="25">
        <v>4</v>
      </c>
      <c r="M2" s="25">
        <v>3</v>
      </c>
      <c r="N2" s="25">
        <v>2</v>
      </c>
      <c r="O2" s="25">
        <v>3</v>
      </c>
      <c r="P2" s="25">
        <v>3</v>
      </c>
      <c r="Q2" s="24" t="s">
        <v>153</v>
      </c>
      <c r="R2" s="24" t="s">
        <v>152</v>
      </c>
    </row>
    <row r="3" spans="1:18" x14ac:dyDescent="0.25">
      <c r="A3" s="26" t="s">
        <v>33</v>
      </c>
      <c r="B3" s="26" t="s">
        <v>35</v>
      </c>
      <c r="C3" s="27" t="s">
        <v>154</v>
      </c>
      <c r="D3" s="27" t="s">
        <v>41</v>
      </c>
      <c r="E3" s="27">
        <v>4</v>
      </c>
      <c r="F3" s="27">
        <v>3</v>
      </c>
      <c r="G3" s="27">
        <v>4</v>
      </c>
      <c r="H3" s="27">
        <v>3</v>
      </c>
      <c r="I3" s="27">
        <v>2</v>
      </c>
      <c r="J3" s="27">
        <v>2</v>
      </c>
      <c r="K3" s="27">
        <v>4</v>
      </c>
      <c r="L3" s="27">
        <v>4</v>
      </c>
      <c r="M3" s="27">
        <v>2</v>
      </c>
      <c r="N3" s="27">
        <v>5</v>
      </c>
      <c r="O3" s="27">
        <v>3</v>
      </c>
      <c r="P3" s="27">
        <v>3</v>
      </c>
      <c r="Q3" s="26" t="s">
        <v>155</v>
      </c>
      <c r="R3" s="26" t="s">
        <v>184</v>
      </c>
    </row>
    <row r="4" spans="1:18" x14ac:dyDescent="0.25">
      <c r="A4" s="24" t="s">
        <v>33</v>
      </c>
      <c r="B4" s="24" t="s">
        <v>156</v>
      </c>
      <c r="C4" s="25" t="s">
        <v>157</v>
      </c>
      <c r="D4" s="25" t="s">
        <v>46</v>
      </c>
      <c r="E4" s="25">
        <v>4</v>
      </c>
      <c r="F4" s="25">
        <v>4</v>
      </c>
      <c r="G4" s="25">
        <v>5</v>
      </c>
      <c r="H4" s="25">
        <v>3</v>
      </c>
      <c r="I4" s="25">
        <v>3</v>
      </c>
      <c r="J4" s="25">
        <v>2</v>
      </c>
      <c r="K4" s="25">
        <v>4</v>
      </c>
      <c r="L4" s="25">
        <v>5</v>
      </c>
      <c r="M4" s="25">
        <v>2</v>
      </c>
      <c r="N4" s="25">
        <v>1</v>
      </c>
      <c r="O4" s="25">
        <v>3</v>
      </c>
      <c r="P4" s="25">
        <v>3</v>
      </c>
      <c r="Q4" s="24" t="s">
        <v>159</v>
      </c>
      <c r="R4" s="24" t="s">
        <v>158</v>
      </c>
    </row>
    <row r="5" spans="1:18" x14ac:dyDescent="0.25">
      <c r="A5" s="26" t="s">
        <v>33</v>
      </c>
      <c r="B5" s="26" t="s">
        <v>49</v>
      </c>
      <c r="C5" s="27" t="s">
        <v>40</v>
      </c>
      <c r="D5" s="27" t="s">
        <v>160</v>
      </c>
      <c r="E5" s="27">
        <v>5</v>
      </c>
      <c r="F5" s="27">
        <v>3</v>
      </c>
      <c r="G5" s="27">
        <v>4</v>
      </c>
      <c r="H5" s="27">
        <v>3</v>
      </c>
      <c r="I5" s="27">
        <v>3</v>
      </c>
      <c r="J5" s="27">
        <v>2</v>
      </c>
      <c r="K5" s="27">
        <v>4</v>
      </c>
      <c r="L5" s="27">
        <v>4</v>
      </c>
      <c r="M5" s="27">
        <v>2</v>
      </c>
      <c r="N5" s="27">
        <v>2</v>
      </c>
      <c r="O5" s="27">
        <v>3</v>
      </c>
      <c r="P5" s="27">
        <v>3</v>
      </c>
      <c r="Q5" s="26" t="s">
        <v>162</v>
      </c>
      <c r="R5" s="26" t="s">
        <v>161</v>
      </c>
    </row>
    <row r="6" spans="1:18" x14ac:dyDescent="0.25">
      <c r="A6" s="24" t="s">
        <v>33</v>
      </c>
      <c r="B6" s="24" t="s">
        <v>35</v>
      </c>
      <c r="C6" s="25" t="s">
        <v>157</v>
      </c>
      <c r="D6" s="25" t="s">
        <v>163</v>
      </c>
      <c r="E6" s="25">
        <v>4</v>
      </c>
      <c r="F6" s="25">
        <v>3</v>
      </c>
      <c r="G6" s="25">
        <v>4</v>
      </c>
      <c r="H6" s="25">
        <v>3</v>
      </c>
      <c r="I6" s="25">
        <v>3</v>
      </c>
      <c r="J6" s="25">
        <v>2</v>
      </c>
      <c r="K6" s="25">
        <v>4</v>
      </c>
      <c r="L6" s="25">
        <v>5</v>
      </c>
      <c r="M6" s="25">
        <v>2</v>
      </c>
      <c r="N6" s="25">
        <v>2</v>
      </c>
      <c r="O6" s="25">
        <v>3</v>
      </c>
      <c r="P6" s="25">
        <v>3</v>
      </c>
      <c r="Q6" s="24" t="s">
        <v>164</v>
      </c>
      <c r="R6" s="24" t="s">
        <v>168</v>
      </c>
    </row>
    <row r="7" spans="1:18" x14ac:dyDescent="0.25">
      <c r="A7" s="26" t="s">
        <v>33</v>
      </c>
      <c r="B7" s="26" t="s">
        <v>35</v>
      </c>
      <c r="C7" s="27" t="s">
        <v>40</v>
      </c>
      <c r="D7" s="27" t="s">
        <v>56</v>
      </c>
      <c r="E7" s="27">
        <v>4</v>
      </c>
      <c r="F7" s="27">
        <v>3</v>
      </c>
      <c r="G7" s="27">
        <v>5</v>
      </c>
      <c r="H7" s="27">
        <v>3</v>
      </c>
      <c r="I7" s="27">
        <v>4</v>
      </c>
      <c r="J7" s="27">
        <v>1</v>
      </c>
      <c r="K7" s="27">
        <v>3</v>
      </c>
      <c r="L7" s="27">
        <v>4</v>
      </c>
      <c r="M7" s="27">
        <v>3</v>
      </c>
      <c r="N7" s="27">
        <v>1</v>
      </c>
      <c r="O7" s="27">
        <v>3</v>
      </c>
      <c r="P7" s="27">
        <v>3</v>
      </c>
      <c r="Q7" s="26" t="s">
        <v>166</v>
      </c>
      <c r="R7" s="26" t="s">
        <v>165</v>
      </c>
    </row>
    <row r="8" spans="1:18" x14ac:dyDescent="0.25">
      <c r="A8" s="24" t="s">
        <v>167</v>
      </c>
      <c r="B8" s="24" t="s">
        <v>156</v>
      </c>
      <c r="C8" s="25" t="s">
        <v>157</v>
      </c>
      <c r="D8" s="25" t="s">
        <v>46</v>
      </c>
      <c r="E8" s="25">
        <v>4</v>
      </c>
      <c r="F8" s="25">
        <v>3</v>
      </c>
      <c r="G8" s="25">
        <v>4</v>
      </c>
      <c r="H8" s="25">
        <v>3</v>
      </c>
      <c r="I8" s="25">
        <v>3</v>
      </c>
      <c r="J8" s="25">
        <v>2</v>
      </c>
      <c r="K8" s="25">
        <v>3</v>
      </c>
      <c r="L8" s="25">
        <v>5</v>
      </c>
      <c r="M8" s="25">
        <v>2</v>
      </c>
      <c r="N8" s="25">
        <v>1</v>
      </c>
      <c r="O8" s="25">
        <v>3</v>
      </c>
      <c r="P8" s="25">
        <v>3</v>
      </c>
      <c r="Q8" s="24" t="s">
        <v>169</v>
      </c>
      <c r="R8" s="24" t="s">
        <v>168</v>
      </c>
    </row>
    <row r="9" spans="1:18" x14ac:dyDescent="0.25">
      <c r="A9" s="26" t="s">
        <v>33</v>
      </c>
      <c r="B9" s="26" t="s">
        <v>35</v>
      </c>
      <c r="C9" s="27" t="s">
        <v>40</v>
      </c>
      <c r="D9" s="27" t="s">
        <v>170</v>
      </c>
      <c r="E9" s="27">
        <v>4</v>
      </c>
      <c r="F9" s="27">
        <v>3</v>
      </c>
      <c r="G9" s="27">
        <v>4</v>
      </c>
      <c r="H9" s="27">
        <v>3</v>
      </c>
      <c r="I9" s="27">
        <v>3</v>
      </c>
      <c r="J9" s="27">
        <v>2</v>
      </c>
      <c r="K9" s="27">
        <v>3</v>
      </c>
      <c r="L9" s="27">
        <v>4</v>
      </c>
      <c r="M9" s="27">
        <v>2</v>
      </c>
      <c r="N9" s="27">
        <v>1</v>
      </c>
      <c r="O9" s="27">
        <v>3</v>
      </c>
      <c r="P9" s="27">
        <v>3</v>
      </c>
      <c r="Q9" s="26" t="s">
        <v>166</v>
      </c>
      <c r="R9" s="26" t="s">
        <v>171</v>
      </c>
    </row>
    <row r="10" spans="1:18" ht="15.75" thickBot="1" x14ac:dyDescent="0.3">
      <c r="A10" s="24" t="s">
        <v>33</v>
      </c>
      <c r="B10" s="24" t="s">
        <v>156</v>
      </c>
      <c r="C10" s="25" t="s">
        <v>157</v>
      </c>
      <c r="D10" s="25" t="s">
        <v>62</v>
      </c>
      <c r="E10" s="25">
        <v>5</v>
      </c>
      <c r="F10" s="25">
        <v>3</v>
      </c>
      <c r="G10" s="25">
        <v>4</v>
      </c>
      <c r="H10" s="25">
        <v>3</v>
      </c>
      <c r="I10" s="25">
        <v>3</v>
      </c>
      <c r="J10" s="25">
        <v>3</v>
      </c>
      <c r="K10" s="25">
        <v>3</v>
      </c>
      <c r="L10" s="25">
        <v>4</v>
      </c>
      <c r="M10" s="25">
        <v>2</v>
      </c>
      <c r="N10" s="25">
        <v>2</v>
      </c>
      <c r="O10" s="25">
        <v>3</v>
      </c>
      <c r="P10" s="25">
        <v>3</v>
      </c>
      <c r="Q10" s="24" t="s">
        <v>172</v>
      </c>
      <c r="R10" s="24" t="s">
        <v>185</v>
      </c>
    </row>
    <row r="11" spans="1:18" s="31" customFormat="1" x14ac:dyDescent="0.25">
      <c r="D11" s="15" t="s">
        <v>64</v>
      </c>
      <c r="E11" s="32">
        <f>AVERAGE(E2:E10)</f>
        <v>4.2222222222222223</v>
      </c>
      <c r="F11" s="32">
        <f t="shared" ref="F11:P11" si="0">AVERAGE(F2:F10)</f>
        <v>3.2222222222222223</v>
      </c>
      <c r="G11" s="32">
        <f t="shared" si="0"/>
        <v>4.2222222222222223</v>
      </c>
      <c r="H11" s="32">
        <f t="shared" si="0"/>
        <v>3</v>
      </c>
      <c r="I11" s="32">
        <f t="shared" si="0"/>
        <v>3.1111111111111112</v>
      </c>
      <c r="J11" s="32">
        <f t="shared" si="0"/>
        <v>2</v>
      </c>
      <c r="K11" s="32">
        <f t="shared" si="0"/>
        <v>3.5555555555555554</v>
      </c>
      <c r="L11" s="32">
        <f t="shared" si="0"/>
        <v>4.333333333333333</v>
      </c>
      <c r="M11" s="32">
        <f t="shared" si="0"/>
        <v>2.2222222222222223</v>
      </c>
      <c r="N11" s="32">
        <f t="shared" si="0"/>
        <v>1.8888888888888888</v>
      </c>
      <c r="O11" s="32">
        <f t="shared" si="0"/>
        <v>3</v>
      </c>
      <c r="P11" s="32">
        <f t="shared" si="0"/>
        <v>3</v>
      </c>
      <c r="Q11" s="32"/>
      <c r="R11" s="32"/>
    </row>
    <row r="12" spans="1:18" s="31" customFormat="1" ht="16.5" thickBot="1" x14ac:dyDescent="0.3">
      <c r="D12" s="8" t="s">
        <v>65</v>
      </c>
      <c r="E12" s="33" t="s">
        <v>189</v>
      </c>
      <c r="F12" s="34" t="s">
        <v>191</v>
      </c>
      <c r="G12" s="33" t="s">
        <v>193</v>
      </c>
      <c r="H12" s="34" t="s">
        <v>194</v>
      </c>
      <c r="I12" s="33" t="s">
        <v>196</v>
      </c>
      <c r="J12" s="34" t="s">
        <v>202</v>
      </c>
      <c r="K12" s="33" t="s">
        <v>208</v>
      </c>
      <c r="L12" s="34" t="s">
        <v>200</v>
      </c>
      <c r="M12" s="34" t="s">
        <v>210</v>
      </c>
      <c r="N12" s="34" t="s">
        <v>198</v>
      </c>
      <c r="O12" s="33" t="s">
        <v>204</v>
      </c>
      <c r="P12" s="34" t="s">
        <v>206</v>
      </c>
      <c r="Q12" s="11"/>
      <c r="R12" s="10"/>
    </row>
    <row r="13" spans="1:18" ht="48" thickBot="1" x14ac:dyDescent="0.3">
      <c r="D13" s="16" t="s">
        <v>92</v>
      </c>
      <c r="E13" s="28" t="s">
        <v>190</v>
      </c>
      <c r="F13" s="28" t="s">
        <v>192</v>
      </c>
      <c r="G13" s="29" t="s">
        <v>114</v>
      </c>
      <c r="H13" s="29" t="s">
        <v>195</v>
      </c>
      <c r="I13" s="29" t="s">
        <v>197</v>
      </c>
      <c r="J13" s="29" t="s">
        <v>203</v>
      </c>
      <c r="K13" s="29" t="s">
        <v>209</v>
      </c>
      <c r="L13" s="29" t="s">
        <v>201</v>
      </c>
      <c r="M13" s="29" t="s">
        <v>211</v>
      </c>
      <c r="N13" s="29" t="s">
        <v>199</v>
      </c>
      <c r="O13" s="29" t="s">
        <v>205</v>
      </c>
      <c r="P13" s="29" t="s">
        <v>207</v>
      </c>
      <c r="Q13" s="13"/>
    </row>
    <row r="14" spans="1:18" ht="105.75" thickBot="1" x14ac:dyDescent="0.3">
      <c r="D14" s="16" t="s">
        <v>119</v>
      </c>
      <c r="E14" s="17" t="s">
        <v>212</v>
      </c>
      <c r="F14" s="13" t="s">
        <v>213</v>
      </c>
      <c r="G14" s="17" t="s">
        <v>222</v>
      </c>
      <c r="H14" s="13" t="s">
        <v>214</v>
      </c>
      <c r="I14" s="17" t="s">
        <v>215</v>
      </c>
      <c r="J14" s="30" t="s">
        <v>216</v>
      </c>
      <c r="K14" s="17" t="s">
        <v>217</v>
      </c>
      <c r="L14" s="13" t="s">
        <v>218</v>
      </c>
      <c r="M14" s="17" t="s">
        <v>219</v>
      </c>
      <c r="N14" s="13" t="s">
        <v>220</v>
      </c>
      <c r="O14" s="17" t="s">
        <v>220</v>
      </c>
      <c r="P14" s="13" t="s">
        <v>221</v>
      </c>
      <c r="Q14" s="13"/>
      <c r="R14" s="17"/>
    </row>
    <row r="15" spans="1:18" ht="15.75" thickBot="1" x14ac:dyDescent="0.3">
      <c r="D15" s="18" t="s">
        <v>146</v>
      </c>
      <c r="E15" s="32">
        <v>4.2222222222222223</v>
      </c>
      <c r="F15" s="20">
        <v>3.2222222222222223</v>
      </c>
      <c r="G15" s="20">
        <v>4.2222222222222223</v>
      </c>
      <c r="H15" s="20">
        <v>3</v>
      </c>
      <c r="I15" s="20">
        <v>3.1111111111111112</v>
      </c>
      <c r="J15" s="20">
        <v>2</v>
      </c>
      <c r="K15" s="20">
        <v>3.5555555555555554</v>
      </c>
      <c r="L15" s="20">
        <v>4.333333333333333</v>
      </c>
      <c r="M15" s="20">
        <v>2.2222222222222223</v>
      </c>
      <c r="N15" s="20">
        <v>1.8888888888888888</v>
      </c>
      <c r="O15" s="20">
        <v>3</v>
      </c>
      <c r="P15" s="20">
        <v>3</v>
      </c>
      <c r="Q15" s="20"/>
      <c r="R15"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N Q I A A B Q S w M E F A A C A A g A q A O e W j 9 b K 0 a k A A A A 9 g A A A B I A H A B D b 2 5 m a W c v U G F j a 2 F n Z S 5 4 b W w g o h g A K K A U A A A A A A A A A A A A A A A A A A A A A A A A A A A A h Y 9 N D o I w G E S v Q r q n f x p j y E d Z s J V o Y m L c N r V C I x R D i + V u L j y S V x C j q D u X 8 + Y t Z u 7 X G 2 R D U 0 c X 3 T n T 2 h Q x T F G k r W o P x p Y p 6 v 0 x X q J M w E a q k y x 1 N M r W J Y M 7 p K j y / p w Q E k L A Y Y b b r i S c U k b 2 x W q r K t 1 I 9 J H N f z k 2 1 n l p l U Y C d q 8 x g m M 2 Z 3 h B O a Z A J g i F s V + B j 3 u f 7 Q + E v K 9 9 3 2 m h X Z y v g U w R y P u D e A B Q S w M E F A A C A A g A q A O e 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K g D n l o 5 M j H K z g U A A H s P A A A T A B w A R m 9 y b X V s Y X M v U 2 V j d G l v b j E u b S C i G A A o o B Q A A A A A A A A A A A A A A A A A A A A A A A A A A A D F V 8 t u G z c U 3 R v w P x D K x g F U I a 5 j N 2 g g G K 7 s I o v U b W x 3 U c R d c D i 0 x I J D T v h Q 4 w T 5 G C + z 8 K L o B w S I f q z n k i N p 5 B k 1 W R R o g N j j G f I + z j 3 3 X N J L E Z Q 1 7 D L / 3 n + + u 7 O 7 4 2 f c y Z I 9 G l x I X 0 f p A / d M G p G e m F P S T y 2 9 Y F K z 4 L j x t X V B s m 9 Y a 3 k p 2 Y 1 1 V d T c K c v 2 B 2 z M t A y 7 O w z / f n Z q i t 1 j N v H z 0 a k V s Z I m 7 P 2 o t B x N r A n 4 w + 8 N J t 9 f / + q l 8 9 c / X P x 2 c s 5 O z k 8 v z i 6 v T + 2 f R l t e + u v / L L S R 8 P P B 4 + H r U 6 l V p Y J 0 4 8 F w M G Q T q 2 N l / P j g a M j O j L C l M t P x 0 e G T J / t D 9 i r a I C / D r Z b j 9 e P o 3 B r 5 + + N h z v H R A J t 4 I d / x E g H V z l Z 2 r v B I Q F z x A s t / o X d B v p C 8 R J p 7 G Z Q h e 9 2 8 P 9 H 6 U n D E 6 M f B x b b h K 1 V b J n h V K N h e 2 7 u i d C m x H P n V b S 3 9 3 t Y w h u / f D 3 7 i T n A W Z A W Q u E b O A X t Y y Y M M q p I f h u z 9 4 N x W h Z P L T 0 G + D e n 1 5 0 8 T 7 q a W v Y l Y L z 0 s y M V f 3 B 9 3 F u 6 P P n + 6 l G z G D Z s r H y z j N y A a L 1 E G j f + 2 l o 4 L 8 E 6 m s r Q q h p + s 5 s 7 6 I Z t F q a e 0 m F X c q B s q Y t 5 y z D r + v o W / F 5 z J t z C s i F b I m 3 k V Y s u L s w W Z 5 S I A k j k 3 5 e J O K 2 H J g T J e T q N T J S 9 Z G R E N I t l g U o / L g x H 7 / O k l 4 h P W l G r t h v K b L + 7 x 0 8 n a A S Q E Y 1 g 0 D U s p O / 6 A p r T L 0 n q v y o g H s b h z h k L r A v s 0 e y W n U y C i F n 8 D Y T l T g m i N T J L h x d 0 N d j e Y A 4 Y p 4 F O C B z X n h E 3 2 F h Q R o N s 0 P a k e j r q Z C n T N 4 i 7 A r E 9 l B o l R U 6 C + b E Y 8 S V j 1 2 Y X m y 6 I j 4 m 5 a R 2 u + r A 0 t t 5 e y A H c Z p z L V U m x C z W O w q X C 9 v N g f M b a y v K w G b N 1 w T Z s r C a h N y o F i J F 7 I 2 e I e Y O K R S J 4 g 7 I T f x z 8 q y + b + G J R W u Q G 9 z d Y R p Y i 5 J Y k F X 7 K a K P Y C k U M r n U s Y I P u S S t j 0 D a I H y 2 2 b t G h 2 I b 3 d 7 K s e 4 0 8 7 x p V Z G R c Q D P p b o u C p l u g s J J C R 7 0 L 1 J V + H o 9 4 q I F Q o W A X 0 q e 3 5 1 A Z e K X x L w S O E I o L h W L F K j 2 r m I s S 8 x 8 d R 4 w N j p d a p Z N R R U / R F W 2 i W g G G B g B z 9 O / 7 f g Z V n m p H y l H a z t 5 v e A t 7 C O o d n + u 6 5 c 1 b r Z i k p j Z p n T f l S h z 3 L + j X j x Y N C w N L c a t H C p Q X 7 y i T C c 9 v 4 n 3 l J r R s R p a P i x q x J w i Z i Z 9 H E M F X Q i g i h U E k j E k O d 5 M R h 1 x U s a D K Q Y 0 k 3 + b a O O H s L 8 Z c Q P 7 6 k P m e 1 x s 4 M e V J l K i e 7 X c k R X s E 9 C t d n 9 G D F I 2 Y L n B L m V B c j p 5 p m K M X f j I + 1 p r b z z n 1 M w 6 R O r G g i a E v v t j 7 J P l N R k p Q m C Q l q y p f N 0 P a z 0 i u i y x / W m W b u F T R u e 8 t 0 O O q m p a r a x b K b l l 7 7 a r T 7 a z v + q I 8 M w N 3 A T A F O c J r V q o B q t e f g h k g N 0 Q y Q Y M V 1 H i T Y O U N W j k T C W B G i M 7 0 g 0 n n g Z X v E + S w G l X w n N G V L X L Q B c x / 1 w V l M E V C M 4 H Y 2 5 b x i / Z b h v 2 E 8 y Y x 0 J V X h x i 3 u L Q S s c V h y H F j w O v W T I 9 1 H c x f 4 k K G k R j N 9 P g 5 W 6 k K 9 k 8 K V b 6 I i x t 5 u z M U l z / 1 q 0 A s c m T B K b k k g m u e v m L l P R 5 2 B 0 p Q K B R G 8 R j 2 o S g 8 b l q C i c 6 D M z b V E h G a Z b 9 G D 9 8 l d w 8 K V g O a T Y 7 D C N h r / s H U S 9 R K T v r Z U R 8 3 x p Y Q u O F X E B 0 0 o V K 2 W u t e 1 x 1 r w N t n O V Y A 4 4 S D t c L L J J 7 l U 0 M z h X k n / 3 3 r g 2 d L 1 q i q 4 m Z R E B e M B B E 7 8 k q V G o C l o 0 p 9 E s w J j h B o C B 4 q m Q 6 a L j w 6 u C a X e s 2 r / F H g V F x 8 b A 1 v v S 9 Q h G y L H N 9 W U n C F P l x O v S J y s o f P M M R x M 4 h Z 1 o y P Y S T q m v U s E j V m r f P R 0 6 S A c c B G C H W r 5 X F a 6 1 C 1 v d 8 e s 3 + I k 4 v x O l P C R G T W H 3 e a C 1 9 C T I 4 H F x w p 5 9 F n I + 2 m k 5 s H D t J Z z v r 7 U 4 B v S k i t Z w K 2 n z 0 y + c 3 F 2 c L j x 6 c P j 3 R 1 l + i 9 u z / 8 B U E s B A i 0 A F A A C A A g A q A O e W j 9 b K 0 a k A A A A 9 g A A A B I A A A A A A A A A A A A A A A A A A A A A A E N v b m Z p Z y 9 Q Y W N r Y W d l L n h t b F B L A Q I t A B Q A A g A I A K g D n l o P y u m r p A A A A O k A A A A T A A A A A A A A A A A A A A A A A P A A A A B b Q 2 9 u d G V u d F 9 U e X B l c 1 0 u e G 1 s U E s B A i 0 A F A A C A A g A q A O e W j k y M c r O B Q A A e w 8 A A B M A A A A A A A A A A A A A A A A A 4 Q E A A E Z v c m 1 1 b G F z L 1 N l Y 3 R p b 2 4 x L m 1 Q S w U G A A A A A A M A A w D C A A A A / A c 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j E 4 A A A A A A A B q T g 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g L z 4 8 L 0 l 0 Z W 0 + P E l 0 Z W 0 + P E l 0 Z W 1 M b 2 N h d G l v b j 4 8 S X R l b V R 5 c G U + R m 9 y b X V s Y T w v S X R l b V R 5 c G U + P E l 0 Z W 1 Q Y X R o P l N l Y 3 R p b 2 4 x L 1 J l c 3 B 1 Z X N 0 Y X M l M j B l b m N 1 Z X N 0 Y S U y M H J p Z X N n b 3 M l M j B l b i U y M G V s J T I w d H J h b n N w b 3 J 0 Z S U y M C 0 l M j B S Z X N w d W V z d G F z J T I w Z G U l M j B m b 3 J t d W x h c m l v J T I w M 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R d W V y e U l E I i B W Y W x 1 Z T 0 i c z U z N D B l N z R m L T F i Z D Y t N D J m Y y 1 i Y T g 5 L W U 1 O D E 1 O T I 5 M z Q 3 M S I g L z 4 8 R W 5 0 c n k g V H l w Z T 0 i Q n V m Z m V y T m V 4 d F J l Z n J l c 2 g i I F Z h b H V l P S J s M S I g L z 4 8 R W 5 0 c n k g V H l w Z T 0 i U m V z d W x 0 V H l w Z S I g V m F s d W U 9 I n N U Y W J s Z S I g L z 4 8 R W 5 0 c n k g V H l w Z T 0 i T m F t Z V V w Z G F 0 Z W R B Z n R l c k Z p b G w i I F Z h b H V l P S J s M C I g L z 4 8 R W 5 0 c n k g V H l w Z T 0 i R m l s b F R h c m d l d C I g V m F s d W U 9 I n N S Z X N w d W V z d G F z X 2 V u Y 3 V l c 3 R h X 3 J p Z X N n b 3 N f Z W 5 f Z W x f d H J h b n N w b 3 J 0 Z V 9 f X 1 J l c 3 B 1 Z X N 0 Y X N f Z G V f Z m 9 y b X V s Y X J p b 1 8 x I i A v P j x F b n R y e S B U e X B l P S J G a W x s Z W R D b 2 1 w b G V 0 Z V J l c 3 V s d F R v V 2 9 y a 3 N o Z W V 0 I i B W Y W x 1 Z T 0 i b D E i I C 8 + P E V u d H J 5 I F R 5 c G U 9 I k F k Z G V k V G 9 E Y X R h T W 9 k Z W w i I F Z h b H V l P S J s M C I g L z 4 8 R W 5 0 c n k g V H l w Z T 0 i R m l s b E N v d W 5 0 I i B W Y W x 1 Z T 0 i b D k i I C 8 + P E V u d H J 5 I F R 5 c G U 9 I k Z p b G x F c n J v c k N v Z G U i I F Z h b H V l P S J z V W 5 r b m 9 3 b i I g L z 4 8 R W 5 0 c n k g V H l w Z T 0 i R m l s b E V y c m 9 y Q 2 9 1 b n Q i I F Z h b H V l P S J s M C I g L z 4 8 R W 5 0 c n k g V H l w Z T 0 i R m l s b E x h c 3 R V c G R h d G V k I i B W Y W x 1 Z T 0 i Z D I w M j U t M D Q t M z B U M D U 6 M j k 6 M T Y u O T g 1 N T M 4 N F o i I C 8 + P E V u d H J 5 I F R 5 c G U 9 I k Z p b G x D b 2 x 1 b W 5 U e X B l c y I g V m F s d W U 9 I n N C d 1 l H Q m d Z R 0 J n W U d C Z 1 l H Q m d Z R 0 J n W U d C Z 1 l H Q m d Z R 0 J n W U d C Z 1 l H Q m d Z R 0 J n W U c i I C 8 + P E V u d H J 5 I F R 5 c G U 9 I k Z p b G x D b 2 x 1 b W 5 O Y W 1 l c y I g V m F s d W U 9 I n N b J n F 1 b 3 Q 7 T W F y Y 2 E g d G V t c G 9 y Y W w m c X V v d D s s J n F 1 b 3 Q 7 T m 9 t Y n J l J n F 1 b 3 Q 7 L C Z x d W 9 0 O 8 K / Q 2 F y Z 2 8 g c X V l I G R l c 2 V t c G X D s W F z P y Z x d W 9 0 O y w m c X V v d D s x L s K / U 2 U g a G F u I H Z p c 3 R v I G F m Z W N 0 Y W R h c y B s Y X M g b 3 B l c m F j a W 9 u Z X M g Z G U g d H J h b n N w b 3 J 0 Z S B w b 3 I g c G F y b 3 M s I G h 1 Z W x n Y X M g b y B t Y W 5 p Z m V z d G F j a W 9 u Z X M / I C Z x d W 9 0 O y w m c X V v d D s y L s K / S G E g Z X h w Z X J p b W V u d G F k b y B z a X R 1 Y W N p b 2 5 l c y B k Z S B y b 2 J v c y w g Y W N 0 b 3 M g d m F u Z M O h b G l j b 3 M g b y B p b n N l Z 3 V y a W R h Z C B k d X J h b n R l I G V s I H R y Y W 5 z c G 9 y d G U / I C Z x d W 9 0 O y w m c X V v d D s z L i D C v 0 x h c y B j b 2 5 k a W N p b 2 5 l c y B k Z S B s Y X M g d s O t Y X M g c m V w c m V z Z W 5 0 Y W 4 g d W 4 g c m l l c 2 d v I H B h c m E g Z W w g d H J h b n N w b 3 J 0 Z S B k Z S B s b 3 M g c m V z a W R 1 b 3 M g Y 8 O h c m 5 p Y 2 9 z P y Z x d W 9 0 O y w m c X V v d D s 0 L i D C v 0 x h I G N v b m d l c 3 R p w 7 N u I H Z l a G l j d W x h c i B v I G V s I H R y w 6 F m a W N v I G F m Z W N 0 Y S B z a W d u a W Z p Y 2 F 0 a X Z h b W V u d G U g b G 9 z I H R p Z W 1 w b 3 M g Z W 4 g Z W w g d H J h b n N w b 3 J 0 Z T 8 g J n F 1 b 3 Q 7 L C Z x d W 9 0 O z U u w r 9 M Y X M g Y 2 9 u Z G l j a W 9 u Z X M g Y 2 x p b c O h d G l j Y X M g a G F u I G d l b m V y Y W R v I H J p Z X N n b 3 M g b y B y Z X R y Y X N v c y B l b i B s Y S B v c G V y Y W N p w 7 N u P y Z x d W 9 0 O y w m c X V v d D s 2 L s K / U 2 U g a G F u I G d l b m V y Y W R v I H J l d H J h c 2 9 z I G R l Y m l k b y B h I G l u c 3 B l Y 2 N p b 2 5 l c y B k Z S B s Y X M g Y X V 0 b 3 J p Z G F k Z X M / I C Z x d W 9 0 O y w m c X V v d D s x L i A g w r 9 T Z S B o Y W 4 g c H J l c 2 V u d G F k b y B m Y W x s Y X M g b W V j w 6 F u a W N h c y B l b i B s b 3 M g d m V o w 6 1 j d W x v c y B x d W U g Y W Z l Y 3 R l b i B s Y S B v c G V y Y W N p w 7 N u P y A m c X V v d D s s J n F 1 b 3 Q 7 M i 4 g w r 9 M b 3 M g d m V o w 6 1 j d W x v c y B 1 d G l s a X p h Z G 9 z I H N v b i B s b 3 M g Y W R l Y 3 V h Z G 9 z I H B h c m E g b G E g b 3 B l c m F j a c O z b j 8 g J n F 1 b 3 Q 7 L C Z x d W 9 0 O z M u I M K / S G F u I G 9 j d X J y a W R v I G F j Y 2 l k Z W 5 0 Z X M g Z G U g d H L D o W 5 z a X R v I G R 1 c m F u d G U g Z W w g c H J v Y 2 V z b y B k Z S B 0 c m F u c 3 B v c n R l P y A m c X V v d D s s J n F 1 b 3 Q 7 N C 4 g w r 9 I Y W 4 g b 2 N 1 c n J p Z G 8 g a W 5 j a W R l b n R l c y B j b 2 1 v I G l u Y 2 V u Z G l v c y B v I G V 4 c G x v c 2 l v b m V z I G V u I G x v c y B 2 Z W j D r W N 1 b G 9 z I G R l I H R y Y W 5 z c G 9 y d G U / I C Z x d W 9 0 O y w m c X V v d D s 1 L i D C v 1 N l I G h h b i B w c m V z Z W 5 0 Y W R v I H B y b 2 J s Z W 1 h c y B w b 3 I g Y W d v d G F t a W V u d G 8 g Z G U g Y 2 9 t Y n V z d G l i b G U g Z H V y Y W 5 0 Z S B s Y X M g c n V 0 Y X M / I C Z x d W 9 0 O y w m c X V v d D s 2 L i D C v 1 N l I G N 1 b X B s Z W 4 g b G F z I H J l Z 3 V s Y W N p b 2 5 l c y B k Z S B 0 c s O h b n N p d G 8 g Z W 4 g Y 2 F k Y S B v c G V y Y W N p w 7 N u P y A m c X V v d D s s J n F 1 b 3 Q 7 N y 7 C v 0 V s I G V z d G F k b y B k Z S B s Y X M g d s O t Y X M g Y W Z l Y 3 R h I G V s I G N v c n J l Y 3 R v I G R l c 2 F y c m 9 s b G 8 g Z G U g b G E g Y W N 0 a X Z p Z G F k I G R l b C B 0 c m F u c 3 B v c n R l P y A m c X V v d D s s J n F 1 b 3 Q 7 O C 7 C v 0 h h I G h h Y m l k b y B p b m N p Z G V u d G V z I G R l I H Z v b G N h b W l l b n R v I G R l I H Z l a M O t Y 3 V s b 3 M g d H J h b n N w b 3 J 0 Y W R v c m V z P y A m c X V v d D s s J n F 1 b 3 Q 7 M S 4 g w r 9 M b 3 M g Y 2 9 u Z H V j d G 9 y Z X M g Y 3 V l b n R h b i B j b 2 4 g b G E g Z X h w Z X J p Z W 5 j a W E g c 3 V m a W N p Z W 5 0 Z S B w Y X J h I H J l Y W x p e m F y I G V s I H R y Y W 5 z c G 9 y d G U g Z G U g b W F u Z X J h I H N l Z 3 V y Y T 8 g J n F 1 b 3 Q 7 L C Z x d W 9 0 O z I u I M K / R X h p c 3 R l I H V u Y S B h Z G V j d W F k Y S B w b G F u Z W F j a c O z b i B k Z S B y d X R h c y B 5 I H R p Z W 1 w b 3 M g Z G U g Z W 5 0 c m V n Y T 8 g J n F 1 b 3 Q 7 L C Z x d W 9 0 O z M u I M K / U 2 U g a G E g b 2 J z Z X J 2 Y W R v I G 5 l Z 2 x p Z 2 V u Y 2 l h I H B v c i B w Y X J 0 Z S B k Z S B s b 3 M g Y 2 9 u Z H V j d G 9 y Z X M g Z W 4 g b G E g b W F u a X B 1 b G F j a c O z b i B k Z S B s b 3 M g c m V z a W R 1 b 3 M / I C Z x d W 9 0 O y w m c X V v d D s 0 L i D C v 1 N l I G h h I G l k Z W 5 0 a W Z p Y 2 F k b y B m Y X R p Z 2 E g Z W 4 g b G 9 z I G N v b m R 1 Y 3 R v c m V z I G R l Y m l k b y B h I G x h c y B q b 3 J u Y W R h c y B s Y W J v c m F s Z X M / I C Z x d W 9 0 O y w m c X V v d D s 1 L s K / U 2 U g a G E g b 2 J z Z X J 2 Y W R v I G l t c H J 1 Z G V u Y 2 l h I H B v c i B w Y X J 0 Z S B k Z W w g Y 2 9 u Z H V j d G 9 y I G V u I G V s I H B y b 2 N l c 2 8 g Z G U g d H J h b n N w b 3 J 0 Z T 8 g J n F 1 b 3 Q 7 L C Z x d W 9 0 O z Y u I M K / T G 9 z I G N v b m R 1 Y 3 R v c m V z I H R p Z W 5 l b i B i d W V u Y S B 2 a X N p Y m l s a W R h Z C B k d X J h b n R l I G x h I G 9 w Z X J h Y 2 n D s 2 4 s I G V z c G V j a W F s b W V u d G U g Z W 4 g a G 9 y Y X J p b 3 M g b m 9 j d H V y b m 9 z P y A m c X V v d D s s J n F 1 b 3 Q 7 M S 7 C v 0 x v c y B y Z X N p Z H V v c y B z Z S B o Y W 4 g b W V 6 Y 2 x h Z G 8 g Y 2 9 u I G 9 0 c m 9 z I G 1 h d G V y a W F s Z X M g Z G V u d H J v I G R l b C B 2 Z W j D r W N 1 b G 8 / I C Z x d W 9 0 O y w m c X V v d D s y L s K / T G 9 z I H J l c 2 l k d W 9 z I G h h b i B w Z X J k a W R v I G Z y w 6 1 v I G 8 g c 2 U g a G F u I G R h w 7 F h Z G 8 g b W l l b n R y Y X M g Z X N 0 Y W J h b i B l b i B l b C B j Y W 1 p b m 8 / I C Z x d W 9 0 O y w m c X V v d D s z L i D C v 1 N l I G N 1 Z W 5 0 Y S B j b 2 4 g Z X F 1 a X B v c y B 5 I G N v b m R p Y 2 l v b m V z I G F k Z W N 1 Y W R h c y B w Y X J h I G V s I G N h c m d 1 Z S B 5 I G R l c 2 N h c m d 1 Z S B l b i B l b C B 0 c m F u c 3 B v c n R l P y A m c X V v d D s s J n F 1 b 3 Q 7 N C 7 C v 0 x v c y B 2 Z W j D r W N 1 b G 9 z I H R p Z W 5 l b i B s Y S B j Y X B h Y 2 l k Y W Q g c 3 V m a W N p Z W 5 0 Z S B w Y X J h I G V s I H Z v b H V t Z W 4 g Z G U g c m V z a W R 1 b 3 M g c X V l I H N l I H R y Y W 5 z c G 9 y d G F u P y A m c X V v d D s s J n F 1 b 3 Q 7 N S 7 C v 1 N l I G N 1 b X B s Z W 4 g b G 9 z I H B y b 3 R v Y 2 9 s b 3 M g Z G U g b W F u a X B 1 b G F j a c O z b i B k Z W w g c H J v Z H V j d G 8 g Z G V u d H J v I G R l b C B 2 Z W j D r W N 1 b G 8 / I C Z x d W 9 0 O y w m c X V v d D s 2 L i D C v 0 x h I G R p c 3 R y a W J 1 Y 2 n D s 2 4 g Z G U g b G 9 z I H J l Y 2 l w a W V u d G V z I G R l b n R y b y B k Z W w g d m V o w 6 1 j d W x v I G V z I G F k Z W N 1 Y W R h I H B h c m E g Z X Z p d G F y I G R l c n J h b W V z I G 8 g a W 5 l c 3 R h Y m l s a W R h Z D 8 g J n F 1 b 3 Q 7 L C Z x d W 9 0 O z c u I M K / T G 9 z I G N v b m R 1 Y 3 R v c m V z I H R p Z W 5 l b i B i d W V u Y S B 2 a X N p Y m l s a W R h Z C B k d X J h b n R l I G x h I G 9 w Z X J h Y 2 n D s 2 4 s I G V z c G V j a W F s b W V u d G U g Z W 4 g a G 9 y Y X J p b 3 M g b m 9 j d H V y b m 9 z P y A m c X V v d D s s J n F 1 b 3 Q 7 O C 4 g w r 9 M b 3 M g c m V z a W R 1 b 3 M g c H V l Z G V u I G V u c 3 V j a W F y c 2 U g b y B j b 2 5 0 Y W 1 p b m F y c 2 U g Y 2 9 u I G J h Y 3 R l c m l h c y B 1 I G 9 0 c m 9 z I G f D q X J t Z W 5 l c y B k d X J h b n R l I G V s I H R y Y W 5 z c G 9 y d G U / J n F 1 b 3 Q 7 L C Z x d W 9 0 O z E u I M K / U X X D q S B v d H J v c y B y a W V z Z 2 9 z I G V u I G V s I H R y Y W 5 z c G 9 y d G U g a G F u I G l k Z W 5 0 a W Z p Y 2 F k b y B h I H B h c n R l I G R l I G x v c y B h b n R l c m l v c m 1 l b n R l I G 1 l b m N p b 2 5 h Z G 9 z P y D C v 0 N 1 Y W x l c z 8 g J n F 1 b 3 Q 7 L C Z x d W 9 0 O y A g w r 9 B d X R v c m l 6 Y S B l b C B 1 c 2 8 g Z G U g c 3 V z I G R h d G 9 z I H B l c n N v b m F s Z X M g c G F y Y S B l c 3 R h I G V u Y 3 V l c 3 R h P y A g J n F 1 b 3 Q 7 L C Z x d W 9 0 O y A g w r 9 D d c O h b C B l c y B z d S B u a X Z l b C B k Z S B m b 3 J t Y W N p w 7 N u I G F j Y W T D q W 1 p Y 2 E / I C A m c X V v d D s s J n F 1 b 3 Q 7 w r 9 D d c O h b n R v I H R p Z W 1 w b y B s b G V 2 Y S B k Z X N l b X B l w 7 H D o W 5 k b 3 N l I G V u I G V s I G N h c m d v P y A g J n F 1 b 3 Q 7 L C Z x d W 9 0 O 0 N v b H V t b m E g M z U m c X V v d D t d I i A v P j x F b n R y e S B U e X B l P S J G a W x s U 3 R h d H V z I i B W Y W x 1 Z T 0 i c 0 N v b X B s Z X R l I i A v P j x F b n R y e S B U e X B l P S J S Z W x h d G l v b n N o a X B J b m Z v Q 2 9 u d G F p b m V y I i B W Y W x 1 Z T 0 i c 3 s m c X V v d D t j b 2 x 1 b W 5 D b 3 V u d C Z x d W 9 0 O z o z N i w m c X V v d D t r Z X l D b 2 x 1 b W 5 O Y W 1 l c y Z x d W 9 0 O z p b X S w m c X V v d D t x d W V y e V J l b G F 0 a W 9 u c 2 h p c H M m c X V v d D s 6 W 1 0 s J n F 1 b 3 Q 7 Y 2 9 s d W 1 u S W R l b n R p d G l l c y Z x d W 9 0 O z p b J n F 1 b 3 Q 7 U 2 V j d G l v b j E v U m V z c H V l c 3 R h c y B l b m N 1 Z X N 0 Y S B y a W V z Z 2 9 z I G V u I G V s I H R y Y W 5 z c G 9 y d G U g L S B S Z X N w d W V z d G F z I G R l I G Z v c m 1 1 b G F y a W 8 g M S 9 B d X R v U m V t b 3 Z l Z E N v b H V t b n M x L n t N Y X J j Y S B 0 Z W 1 w b 3 J h b C w w f S Z x d W 9 0 O y w m c X V v d D t T Z W N 0 a W 9 u M S 9 S Z X N w d W V z d G F z I G V u Y 3 V l c 3 R h I H J p Z X N n b 3 M g Z W 4 g Z W w g d H J h b n N w b 3 J 0 Z S A t I F J l c 3 B 1 Z X N 0 Y X M g Z G U g Z m 9 y b X V s Y X J p b y A x L 0 F 1 d G 9 S Z W 1 v d m V k Q 2 9 s d W 1 u c z E u e 0 5 v b W J y Z S w x f S Z x d W 9 0 O y w m c X V v d D t T Z W N 0 a W 9 u M S 9 S Z X N w d W V z d G F z I G V u Y 3 V l c 3 R h I H J p Z X N n b 3 M g Z W 4 g Z W w g d H J h b n N w b 3 J 0 Z S A t I F J l c 3 B 1 Z X N 0 Y X M g Z G U g Z m 9 y b X V s Y X J p b y A x L 0 F 1 d G 9 S Z W 1 v d m V k Q 2 9 s d W 1 u c z E u e 8 K / Q 2 F y Z 2 8 g c X V l I G R l c 2 V t c G X D s W F z P y w y f S Z x d W 9 0 O y w m c X V v d D t T Z W N 0 a W 9 u M S 9 S Z X N w d W V z d G F z I G V u Y 3 V l c 3 R h I H J p Z X N n b 3 M g Z W 4 g Z W w g d H J h b n N w b 3 J 0 Z S A t I F J l c 3 B 1 Z X N 0 Y X M g Z G U g Z m 9 y b X V s Y X J p b y A x L 0 F 1 d G 9 S Z W 1 v d m V k Q 2 9 s d W 1 u c z E u e z E u w r 9 T Z S B o Y W 4 g d m l z d G 8 g Y W Z l Y 3 R h Z G F z I G x h c y B v c G V y Y W N p b 2 5 l c y B k Z S B 0 c m F u c 3 B v c n R l I H B v c i B w Y X J v c y w g a H V l b G d h c y B v I G 1 h b m l m Z X N 0 Y W N p b 2 5 l c z 8 g L D N 9 J n F 1 b 3 Q 7 L C Z x d W 9 0 O 1 N l Y 3 R p b 2 4 x L 1 J l c 3 B 1 Z X N 0 Y X M g Z W 5 j d W V z d G E g c m l l c 2 d v c y B l b i B l b C B 0 c m F u c 3 B v c n R l I C 0 g U m V z c H V l c 3 R h c y B k Z S B m b 3 J t d W x h c m l v I D E v Q X V 0 b 1 J l b W 9 2 Z W R D b 2 x 1 b W 5 z M S 5 7 M i 7 C v 0 h h I G V 4 c G V y a W 1 l b n R h Z G 8 g c 2 l 0 d W F j a W 9 u Z X M g Z G U g c m 9 i b 3 M s I G F j d G 9 z I H Z h b m T D o W x p Y 2 9 z I G 8 g a W 5 z Z W d 1 c m l k Y W Q g Z H V y Y W 5 0 Z S B l b C B 0 c m F u c 3 B v c n R l P y A s N H 0 m c X V v d D s s J n F 1 b 3 Q 7 U 2 V j d G l v b j E v U m V z c H V l c 3 R h c y B l b m N 1 Z X N 0 Y S B y a W V z Z 2 9 z I G V u I G V s I H R y Y W 5 z c G 9 y d G U g L S B S Z X N w d W V z d G F z I G R l I G Z v c m 1 1 b G F y a W 8 g M S 9 B d X R v U m V t b 3 Z l Z E N v b H V t b n M x L n s z L i D C v 0 x h c y B j b 2 5 k a W N p b 2 5 l c y B k Z S B s Y X M g d s O t Y X M g c m V w c m V z Z W 5 0 Y W 4 g d W 4 g c m l l c 2 d v I H B h c m E g Z W w g d H J h b n N w b 3 J 0 Z S B k Z S B s b 3 M g c m V z a W R 1 b 3 M g Y 8 O h c m 5 p Y 2 9 z P y w 1 f S Z x d W 9 0 O y w m c X V v d D t T Z W N 0 a W 9 u M S 9 S Z X N w d W V z d G F z I G V u Y 3 V l c 3 R h I H J p Z X N n b 3 M g Z W 4 g Z W w g d H J h b n N w b 3 J 0 Z S A t I F J l c 3 B 1 Z X N 0 Y X M g Z G U g Z m 9 y b X V s Y X J p b y A x L 0 F 1 d G 9 S Z W 1 v d m V k Q 2 9 s d W 1 u c z E u e z Q u I M K / T G E g Y 2 9 u Z 2 V z d G n D s 2 4 g d m V o a W N 1 b G F y I G 8 g Z W w g d H L D o W Z p Y 2 8 g Y W Z l Y 3 R h I H N p Z 2 5 p Z m l j Y X R p d m F t Z W 5 0 Z S B s b 3 M g d G l l b X B v c y B l b i B l b C B 0 c m F u c 3 B v c n R l P y A s N n 0 m c X V v d D s s J n F 1 b 3 Q 7 U 2 V j d G l v b j E v U m V z c H V l c 3 R h c y B l b m N 1 Z X N 0 Y S B y a W V z Z 2 9 z I G V u I G V s I H R y Y W 5 z c G 9 y d G U g L S B S Z X N w d W V z d G F z I G R l I G Z v c m 1 1 b G F y a W 8 g M S 9 B d X R v U m V t b 3 Z l Z E N v b H V t b n M x L n s 1 L s K / T G F z I G N v b m R p Y 2 l v b m V z I G N s a W 3 D o X R p Y 2 F z I G h h b i B n Z W 5 l c m F k b y B y a W V z Z 2 9 z I G 8 g c m V 0 c m F z b 3 M g Z W 4 g b G E g b 3 B l c m F j a c O z b j 8 s N 3 0 m c X V v d D s s J n F 1 b 3 Q 7 U 2 V j d G l v b j E v U m V z c H V l c 3 R h c y B l b m N 1 Z X N 0 Y S B y a W V z Z 2 9 z I G V u I G V s I H R y Y W 5 z c G 9 y d G U g L S B S Z X N w d W V z d G F z I G R l I G Z v c m 1 1 b G F y a W 8 g M S 9 B d X R v U m V t b 3 Z l Z E N v b H V t b n M x L n s 2 L s K / U 2 U g a G F u I G d l b m V y Y W R v I H J l d H J h c 2 9 z I G R l Y m l k b y B h I G l u c 3 B l Y 2 N p b 2 5 l c y B k Z S B s Y X M g Y X V 0 b 3 J p Z G F k Z X M / I C w 4 f S Z x d W 9 0 O y w m c X V v d D t T Z W N 0 a W 9 u M S 9 S Z X N w d W V z d G F z I G V u Y 3 V l c 3 R h I H J p Z X N n b 3 M g Z W 4 g Z W w g d H J h b n N w b 3 J 0 Z S A t I F J l c 3 B 1 Z X N 0 Y X M g Z G U g Z m 9 y b X V s Y X J p b y A x L 0 F 1 d G 9 S Z W 1 v d m V k Q 2 9 s d W 1 u c z E u e z E u I C D C v 1 N l I G h h b i B w c m V z Z W 5 0 Y W R v I G Z h b G x h c y B t Z W P D o W 5 p Y 2 F z I G V u I G x v c y B 2 Z W j D r W N 1 b G 9 z I H F 1 Z S B h Z m V j d G V u I G x h I G 9 w Z X J h Y 2 n D s 2 4 / I C w 5 f S Z x d W 9 0 O y w m c X V v d D t T Z W N 0 a W 9 u M S 9 S Z X N w d W V z d G F z I G V u Y 3 V l c 3 R h I H J p Z X N n b 3 M g Z W 4 g Z W w g d H J h b n N w b 3 J 0 Z S A t I F J l c 3 B 1 Z X N 0 Y X M g Z G U g Z m 9 y b X V s Y X J p b y A x L 0 F 1 d G 9 S Z W 1 v d m V k Q 2 9 s d W 1 u c z E u e z I u I M K / T G 9 z I H Z l a M O t Y 3 V s b 3 M g d X R p b G l 6 Y W R v c y B z b 2 4 g b G 9 z I G F k Z W N 1 Y W R v c y B w Y X J h I G x h I G 9 w Z X J h Y 2 n D s 2 4 / I C w x M H 0 m c X V v d D s s J n F 1 b 3 Q 7 U 2 V j d G l v b j E v U m V z c H V l c 3 R h c y B l b m N 1 Z X N 0 Y S B y a W V z Z 2 9 z I G V u I G V s I H R y Y W 5 z c G 9 y d G U g L S B S Z X N w d W V z d G F z I G R l I G Z v c m 1 1 b G F y a W 8 g M S 9 B d X R v U m V t b 3 Z l Z E N v b H V t b n M x L n s z L i D C v 0 h h b i B v Y 3 V y c m l k b y B h Y 2 N p Z G V u d G V z I G R l I H R y w 6 F u c 2 l 0 b y B k d X J h b n R l I G V s I H B y b 2 N l c 2 8 g Z G U g d H J h b n N w b 3 J 0 Z T 8 g L D E x f S Z x d W 9 0 O y w m c X V v d D t T Z W N 0 a W 9 u M S 9 S Z X N w d W V z d G F z I G V u Y 3 V l c 3 R h I H J p Z X N n b 3 M g Z W 4 g Z W w g d H J h b n N w b 3 J 0 Z S A t I F J l c 3 B 1 Z X N 0 Y X M g Z G U g Z m 9 y b X V s Y X J p b y A x L 0 F 1 d G 9 S Z W 1 v d m V k Q 2 9 s d W 1 u c z E u e z Q u I M K / S G F u I G 9 j d X J y a W R v I G l u Y 2 l k Z W 5 0 Z X M g Y 2 9 t b y B p b m N l b m R p b 3 M g b y B l e H B s b 3 N p b 2 5 l c y B l b i B s b 3 M g d m V o w 6 1 j d W x v c y B k Z S B 0 c m F u c 3 B v c n R l P y A s M T J 9 J n F 1 b 3 Q 7 L C Z x d W 9 0 O 1 N l Y 3 R p b 2 4 x L 1 J l c 3 B 1 Z X N 0 Y X M g Z W 5 j d W V z d G E g c m l l c 2 d v c y B l b i B l b C B 0 c m F u c 3 B v c n R l I C 0 g U m V z c H V l c 3 R h c y B k Z S B m b 3 J t d W x h c m l v I D E v Q X V 0 b 1 J l b W 9 2 Z W R D b 2 x 1 b W 5 z M S 5 7 N S 4 g w r 9 T Z S B o Y W 4 g c H J l c 2 V u d G F k b y B w c m 9 i b G V t Y X M g c G 9 y I G F n b 3 R h b W l l b n R v I G R l I G N v b W J 1 c 3 R p Y m x l I G R 1 c m F u d G U g b G F z I H J 1 d G F z P y A s M T N 9 J n F 1 b 3 Q 7 L C Z x d W 9 0 O 1 N l Y 3 R p b 2 4 x L 1 J l c 3 B 1 Z X N 0 Y X M g Z W 5 j d W V z d G E g c m l l c 2 d v c y B l b i B l b C B 0 c m F u c 3 B v c n R l I C 0 g U m V z c H V l c 3 R h c y B k Z S B m b 3 J t d W x h c m l v I D E v Q X V 0 b 1 J l b W 9 2 Z W R D b 2 x 1 b W 5 z M S 5 7 N i 4 g w r 9 T Z S B j d W 1 w b G V u I G x h c y B y Z W d 1 b G F j a W 9 u Z X M g Z G U g d H L D o W 5 z a X R v I G V u I G N h Z G E g b 3 B l c m F j a c O z b j 8 g L D E 0 f S Z x d W 9 0 O y w m c X V v d D t T Z W N 0 a W 9 u M S 9 S Z X N w d W V z d G F z I G V u Y 3 V l c 3 R h I H J p Z X N n b 3 M g Z W 4 g Z W w g d H J h b n N w b 3 J 0 Z S A t I F J l c 3 B 1 Z X N 0 Y X M g Z G U g Z m 9 y b X V s Y X J p b y A x L 0 F 1 d G 9 S Z W 1 v d m V k Q 2 9 s d W 1 u c z E u e z c u w r 9 F b C B l c 3 R h Z G 8 g Z G U g b G F z I H b D r W F z I G F m Z W N 0 Y S B l b C B j b 3 J y Z W N 0 b y B k Z X N h c n J v b G x v I G R l I G x h I G F j d G l 2 a W R h Z C B k Z W w g d H J h b n N w b 3 J 0 Z T 8 g L D E 1 f S Z x d W 9 0 O y w m c X V v d D t T Z W N 0 a W 9 u M S 9 S Z X N w d W V z d G F z I G V u Y 3 V l c 3 R h I H J p Z X N n b 3 M g Z W 4 g Z W w g d H J h b n N w b 3 J 0 Z S A t I F J l c 3 B 1 Z X N 0 Y X M g Z G U g Z m 9 y b X V s Y X J p b y A x L 0 F 1 d G 9 S Z W 1 v d m V k Q 2 9 s d W 1 u c z E u e z g u w r 9 I Y S B o Y W J p Z G 8 g a W 5 j a W R l b n R l c y B k Z S B 2 b 2 x j Y W 1 p Z W 5 0 b y B k Z S B 2 Z W j D r W N 1 b G 9 z I H R y Y W 5 z c G 9 y d G F k b 3 J l c z 8 g L D E 2 f S Z x d W 9 0 O y w m c X V v d D t T Z W N 0 a W 9 u M S 9 S Z X N w d W V z d G F z I G V u Y 3 V l c 3 R h I H J p Z X N n b 3 M g Z W 4 g Z W w g d H J h b n N w b 3 J 0 Z S A t I F J l c 3 B 1 Z X N 0 Y X M g Z G U g Z m 9 y b X V s Y X J p b y A x L 0 F 1 d G 9 S Z W 1 v d m V k Q 2 9 s d W 1 u c z E u e z E u I M K / T G 9 z I G N v b m R 1 Y 3 R v c m V z I G N 1 Z W 5 0 Y W 4 g Y 2 9 u I G x h I G V 4 c G V y a W V u Y 2 l h I H N 1 Z m l j a W V u d G U g c G F y Y S B y Z W F s a X p h c i B l b C B 0 c m F u c 3 B v c n R l I G R l I G 1 h b m V y Y S B z Z W d 1 c m E / I C w x N 3 0 m c X V v d D s s J n F 1 b 3 Q 7 U 2 V j d G l v b j E v U m V z c H V l c 3 R h c y B l b m N 1 Z X N 0 Y S B y a W V z Z 2 9 z I G V u I G V s I H R y Y W 5 z c G 9 y d G U g L S B S Z X N w d W V z d G F z I G R l I G Z v c m 1 1 b G F y a W 8 g M S 9 B d X R v U m V t b 3 Z l Z E N v b H V t b n M x L n s y L i D C v 0 V 4 a X N 0 Z S B 1 b m E g Y W R l Y 3 V h Z G E g c G x h b m V h Y 2 n D s 2 4 g Z G U g c n V 0 Y X M g e S B 0 a W V t c G 9 z I G R l I G V u d H J l Z 2 E / I C w x O H 0 m c X V v d D s s J n F 1 b 3 Q 7 U 2 V j d G l v b j E v U m V z c H V l c 3 R h c y B l b m N 1 Z X N 0 Y S B y a W V z Z 2 9 z I G V u I G V s I H R y Y W 5 z c G 9 y d G U g L S B S Z X N w d W V z d G F z I G R l I G Z v c m 1 1 b G F y a W 8 g M S 9 B d X R v U m V t b 3 Z l Z E N v b H V t b n M x L n s z L i D C v 1 N l I G h h I G 9 i c 2 V y d m F k b y B u Z W d s a W d l b m N p Y S B w b 3 I g c G F y d G U g Z G U g b G 9 z I G N v b m R 1 Y 3 R v c m V z I G V u I G x h I G 1 h b m l w d W x h Y 2 n D s 2 4 g Z G U g b G 9 z I H J l c 2 l k d W 9 z P y A s M T l 9 J n F 1 b 3 Q 7 L C Z x d W 9 0 O 1 N l Y 3 R p b 2 4 x L 1 J l c 3 B 1 Z X N 0 Y X M g Z W 5 j d W V z d G E g c m l l c 2 d v c y B l b i B l b C B 0 c m F u c 3 B v c n R l I C 0 g U m V z c H V l c 3 R h c y B k Z S B m b 3 J t d W x h c m l v I D E v Q X V 0 b 1 J l b W 9 2 Z W R D b 2 x 1 b W 5 z M S 5 7 N C 4 g w r 9 T Z S B o Y S B p Z G V u d G l m a W N h Z G 8 g Z m F 0 a W d h I G V u I G x v c y B j b 2 5 k d W N 0 b 3 J l c y B k Z W J p Z G 8 g Y S B s Y X M g a m 9 y b m F k Y X M g b G F i b 3 J h b G V z P y A s M j B 9 J n F 1 b 3 Q 7 L C Z x d W 9 0 O 1 N l Y 3 R p b 2 4 x L 1 J l c 3 B 1 Z X N 0 Y X M g Z W 5 j d W V z d G E g c m l l c 2 d v c y B l b i B l b C B 0 c m F u c 3 B v c n R l I C 0 g U m V z c H V l c 3 R h c y B k Z S B m b 3 J t d W x h c m l v I D E v Q X V 0 b 1 J l b W 9 2 Z W R D b 2 x 1 b W 5 z M S 5 7 N S 7 C v 1 N l I G h h I G 9 i c 2 V y d m F k b y B p b X B y d W R l b m N p Y S B w b 3 I g c G F y d G U g Z G V s I G N v b m R 1 Y 3 R v c i B l b i B l b C B w c m 9 j Z X N v I G R l I H R y Y W 5 z c G 9 y d G U / I C w y M X 0 m c X V v d D s s J n F 1 b 3 Q 7 U 2 V j d G l v b j E v U m V z c H V l c 3 R h c y B l b m N 1 Z X N 0 Y S B y a W V z Z 2 9 z I G V u I G V s I H R y Y W 5 z c G 9 y d G U g L S B S Z X N w d W V z d G F z I G R l I G Z v c m 1 1 b G F y a W 8 g M S 9 B d X R v U m V t b 3 Z l Z E N v b H V t b n M x L n s 2 L i D C v 0 x v c y B j b 2 5 k d W N 0 b 3 J l c y B 0 a W V u Z W 4 g Y n V l b m E g d m l z a W J p b G l k Y W Q g Z H V y Y W 5 0 Z S B s Y S B v c G V y Y W N p w 7 N u L C B l c 3 B l Y 2 l h b G 1 l b n R l I G V u I G h v c m F y a W 9 z I G 5 v Y 3 R 1 c m 5 v c z 8 g L D I y f S Z x d W 9 0 O y w m c X V v d D t T Z W N 0 a W 9 u M S 9 S Z X N w d W V z d G F z I G V u Y 3 V l c 3 R h I H J p Z X N n b 3 M g Z W 4 g Z W w g d H J h b n N w b 3 J 0 Z S A t I F J l c 3 B 1 Z X N 0 Y X M g Z G U g Z m 9 y b X V s Y X J p b y A x L 0 F 1 d G 9 S Z W 1 v d m V k Q 2 9 s d W 1 u c z E u e z E u w r 9 M b 3 M g c m V z a W R 1 b 3 M g c 2 U g a G F u I G 1 l e m N s Y W R v I G N v b i B v d H J v c y B t Y X R l c m l h b G V z I G R l b n R y b y B k Z W w g d m V o w 6 1 j d W x v P y A s M j N 9 J n F 1 b 3 Q 7 L C Z x d W 9 0 O 1 N l Y 3 R p b 2 4 x L 1 J l c 3 B 1 Z X N 0 Y X M g Z W 5 j d W V z d G E g c m l l c 2 d v c y B l b i B l b C B 0 c m F u c 3 B v c n R l I C 0 g U m V z c H V l c 3 R h c y B k Z S B m b 3 J t d W x h c m l v I D E v Q X V 0 b 1 J l b W 9 2 Z W R D b 2 x 1 b W 5 z M S 5 7 M i 7 C v 0 x v c y B y Z X N p Z H V v c y B o Y W 4 g c G V y Z G l k b y B m c s O t b y B v I H N l I G h h b i B k Y c O x Y W R v I G 1 p Z W 5 0 c m F z I G V z d G F i Y W 4 g Z W 4 g Z W w g Y 2 F t a W 5 v P y A s M j R 9 J n F 1 b 3 Q 7 L C Z x d W 9 0 O 1 N l Y 3 R p b 2 4 x L 1 J l c 3 B 1 Z X N 0 Y X M g Z W 5 j d W V z d G E g c m l l c 2 d v c y B l b i B l b C B 0 c m F u c 3 B v c n R l I C 0 g U m V z c H V l c 3 R h c y B k Z S B m b 3 J t d W x h c m l v I D E v Q X V 0 b 1 J l b W 9 2 Z W R D b 2 x 1 b W 5 z M S 5 7 M y 4 g w r 9 T Z S B j d W V u d G E g Y 2 9 u I G V x d W l w b 3 M g e S B j b 2 5 k a W N p b 2 5 l c y B h Z G V j d W F k Y X M g c G F y Y S B l b C B j Y X J n d W U g e S B k Z X N j Y X J n d W U g Z W 4 g Z W w g d H J h b n N w b 3 J 0 Z T 8 g L D I 1 f S Z x d W 9 0 O y w m c X V v d D t T Z W N 0 a W 9 u M S 9 S Z X N w d W V z d G F z I G V u Y 3 V l c 3 R h I H J p Z X N n b 3 M g Z W 4 g Z W w g d H J h b n N w b 3 J 0 Z S A t I F J l c 3 B 1 Z X N 0 Y X M g Z G U g Z m 9 y b X V s Y X J p b y A x L 0 F 1 d G 9 S Z W 1 v d m V k Q 2 9 s d W 1 u c z E u e z Q u w r 9 M b 3 M g d m V o w 6 1 j d W x v c y B 0 a W V u Z W 4 g b G E g Y 2 F w Y W N p Z G F k I H N 1 Z m l j a W V u d G U g c G F y Y S B l b C B 2 b 2 x 1 b W V u I G R l I H J l c 2 l k d W 9 z I H F 1 Z S B z Z S B 0 c m F u c 3 B v c n R h b j 8 g L D I 2 f S Z x d W 9 0 O y w m c X V v d D t T Z W N 0 a W 9 u M S 9 S Z X N w d W V z d G F z I G V u Y 3 V l c 3 R h I H J p Z X N n b 3 M g Z W 4 g Z W w g d H J h b n N w b 3 J 0 Z S A t I F J l c 3 B 1 Z X N 0 Y X M g Z G U g Z m 9 y b X V s Y X J p b y A x L 0 F 1 d G 9 S Z W 1 v d m V k Q 2 9 s d W 1 u c z E u e z U u w r 9 T Z S B j d W 1 w b G V u I G x v c y B w c m 9 0 b 2 N v b G 9 z I G R l I G 1 h b m l w d W x h Y 2 n D s 2 4 g Z G V s I H B y b 2 R 1 Y 3 R v I G R l b n R y b y B k Z W w g d m V o w 6 1 j d W x v P y A s M j d 9 J n F 1 b 3 Q 7 L C Z x d W 9 0 O 1 N l Y 3 R p b 2 4 x L 1 J l c 3 B 1 Z X N 0 Y X M g Z W 5 j d W V z d G E g c m l l c 2 d v c y B l b i B l b C B 0 c m F u c 3 B v c n R l I C 0 g U m V z c H V l c 3 R h c y B k Z S B m b 3 J t d W x h c m l v I D E v Q X V 0 b 1 J l b W 9 2 Z W R D b 2 x 1 b W 5 z M S 5 7 N i 4 g w r 9 M Y S B k a X N 0 c m l i d W N p w 7 N u I G R l I G x v c y B y Z W N p c G l l b n R l c y B k Z W 5 0 c m 8 g Z G V s I H Z l a M O t Y 3 V s b y B l c y B h Z G V j d W F k Y S B w Y X J h I G V 2 a X R h c i B k Z X J y Y W 1 l c y B v I G l u Z X N 0 Y W J p b G l k Y W Q / I C w y O H 0 m c X V v d D s s J n F 1 b 3 Q 7 U 2 V j d G l v b j E v U m V z c H V l c 3 R h c y B l b m N 1 Z X N 0 Y S B y a W V z Z 2 9 z I G V u I G V s I H R y Y W 5 z c G 9 y d G U g L S B S Z X N w d W V z d G F z I G R l I G Z v c m 1 1 b G F y a W 8 g M S 9 B d X R v U m V t b 3 Z l Z E N v b H V t b n M x L n s 3 L i D C v 0 x v c y B j b 2 5 k d W N 0 b 3 J l c y B 0 a W V u Z W 4 g Y n V l b m E g d m l z a W J p b G l k Y W Q g Z H V y Y W 5 0 Z S B s Y S B v c G V y Y W N p w 7 N u L C B l c 3 B l Y 2 l h b G 1 l b n R l I G V u I G h v c m F y a W 9 z I G 5 v Y 3 R 1 c m 5 v c z 8 g L D I 5 f S Z x d W 9 0 O y w m c X V v d D t T Z W N 0 a W 9 u M S 9 S Z X N w d W V z d G F z I G V u Y 3 V l c 3 R h I H J p Z X N n b 3 M g Z W 4 g Z W w g d H J h b n N w b 3 J 0 Z S A t I F J l c 3 B 1 Z X N 0 Y X M g Z G U g Z m 9 y b X V s Y X J p b y A x L 0 F 1 d G 9 S Z W 1 v d m V k Q 2 9 s d W 1 u c z E u e z g u I M K / T G 9 z I H J l c 2 l k d W 9 z I H B 1 Z W R l b i B l b n N 1 Y 2 l h c n N l I G 8 g Y 2 9 u d G F t a W 5 h c n N l I G N v b i B i Y W N 0 Z X J p Y X M g d S B v d H J v c y B n w 6 l y b W V u Z X M g Z H V y Y W 5 0 Z S B l b C B 0 c m F u c 3 B v c n R l P y w z M H 0 m c X V v d D s s J n F 1 b 3 Q 7 U 2 V j d G l v b j E v U m V z c H V l c 3 R h c y B l b m N 1 Z X N 0 Y S B y a W V z Z 2 9 z I G V u I G V s I H R y Y W 5 z c G 9 y d G U g L S B S Z X N w d W V z d G F z I G R l I G Z v c m 1 1 b G F y a W 8 g M S 9 B d X R v U m V t b 3 Z l Z E N v b H V t b n M x L n s x L i D C v 1 F 1 w 6 k g b 3 R y b 3 M g c m l l c 2 d v c y B l b i B l b C B 0 c m F u c 3 B v c n R l I G h h b i B p Z G V u d G l m a W N h Z G 8 g Y S B w Y X J 0 Z S B k Z S B s b 3 M g Y W 5 0 Z X J p b 3 J t Z W 5 0 Z S B t Z W 5 j a W 9 u Y W R v c z 8 g w r 9 D d W F s Z X M / I C w z M X 0 m c X V v d D s s J n F 1 b 3 Q 7 U 2 V j d G l v b j E v U m V z c H V l c 3 R h c y B l b m N 1 Z X N 0 Y S B y a W V z Z 2 9 z I G V u I G V s I H R y Y W 5 z c G 9 y d G U g L S B S Z X N w d W V z d G F z I G R l I G Z v c m 1 1 b G F y a W 8 g M S 9 B d X R v U m V t b 3 Z l Z E N v b H V t b n M x L n s g I M K / Q X V 0 b 3 J p e m E g Z W w g d X N v I G R l I H N 1 c y B k Y X R v c y B w Z X J z b 2 5 h b G V z I H B h c m E g Z X N 0 Y S B l b m N 1 Z X N 0 Y T 8 g I C w z M n 0 m c X V v d D s s J n F 1 b 3 Q 7 U 2 V j d G l v b j E v U m V z c H V l c 3 R h c y B l b m N 1 Z X N 0 Y S B y a W V z Z 2 9 z I G V u I G V s I H R y Y W 5 z c G 9 y d G U g L S B S Z X N w d W V z d G F z I G R l I G Z v c m 1 1 b G F y a W 8 g M S 9 B d X R v U m V t b 3 Z l Z E N v b H V t b n M x L n s g I M K / Q 3 X D o W w g Z X M g c 3 U g b m l 2 Z W w g Z G U g Z m 9 y b W F j a c O z b i B h Y 2 F k w 6 l t a W N h P y A g L D M z f S Z x d W 9 0 O y w m c X V v d D t T Z W N 0 a W 9 u M S 9 S Z X N w d W V z d G F z I G V u Y 3 V l c 3 R h I H J p Z X N n b 3 M g Z W 4 g Z W w g d H J h b n N w b 3 J 0 Z S A t I F J l c 3 B 1 Z X N 0 Y X M g Z G U g Z m 9 y b X V s Y X J p b y A x L 0 F 1 d G 9 S Z W 1 v d m V k Q 2 9 s d W 1 u c z E u e 8 K / Q 3 X D o W 5 0 b y B 0 a W V t c G 8 g b G x l d m E g Z G V z Z W 1 w Z c O x w 6 F u Z G 9 z Z S B l b i B l b C B j Y X J n b z 8 g I C w z N H 0 m c X V v d D s s J n F 1 b 3 Q 7 U 2 V j d G l v b j E v U m V z c H V l c 3 R h c y B l b m N 1 Z X N 0 Y S B y a W V z Z 2 9 z I G V u I G V s I H R y Y W 5 z c G 9 y d G U g L S B S Z X N w d W V z d G F z I G R l I G Z v c m 1 1 b G F y a W 8 g M S 9 B d X R v U m V t b 3 Z l Z E N v b H V t b n M x L n t D b 2 x 1 b W 5 h I D M 1 L D M 1 f S Z x d W 9 0 O 1 0 s J n F 1 b 3 Q 7 Q 2 9 s d W 1 u Q 2 9 1 b n Q m c X V v d D s 6 M z Y s J n F 1 b 3 Q 7 S 2 V 5 Q 2 9 s d W 1 u T m F t Z X M m c X V v d D s 6 W 1 0 s J n F 1 b 3 Q 7 Q 2 9 s d W 1 u S W R l b n R p d G l l c y Z x d W 9 0 O z p b J n F 1 b 3 Q 7 U 2 V j d G l v b j E v U m V z c H V l c 3 R h c y B l b m N 1 Z X N 0 Y S B y a W V z Z 2 9 z I G V u I G V s I H R y Y W 5 z c G 9 y d G U g L S B S Z X N w d W V z d G F z I G R l I G Z v c m 1 1 b G F y a W 8 g M S 9 B d X R v U m V t b 3 Z l Z E N v b H V t b n M x L n t N Y X J j Y S B 0 Z W 1 w b 3 J h b C w w f S Z x d W 9 0 O y w m c X V v d D t T Z W N 0 a W 9 u M S 9 S Z X N w d W V z d G F z I G V u Y 3 V l c 3 R h I H J p Z X N n b 3 M g Z W 4 g Z W w g d H J h b n N w b 3 J 0 Z S A t I F J l c 3 B 1 Z X N 0 Y X M g Z G U g Z m 9 y b X V s Y X J p b y A x L 0 F 1 d G 9 S Z W 1 v d m V k Q 2 9 s d W 1 u c z E u e 0 5 v b W J y Z S w x f S Z x d W 9 0 O y w m c X V v d D t T Z W N 0 a W 9 u M S 9 S Z X N w d W V z d G F z I G V u Y 3 V l c 3 R h I H J p Z X N n b 3 M g Z W 4 g Z W w g d H J h b n N w b 3 J 0 Z S A t I F J l c 3 B 1 Z X N 0 Y X M g Z G U g Z m 9 y b X V s Y X J p b y A x L 0 F 1 d G 9 S Z W 1 v d m V k Q 2 9 s d W 1 u c z E u e 8 K / Q 2 F y Z 2 8 g c X V l I G R l c 2 V t c G X D s W F z P y w y f S Z x d W 9 0 O y w m c X V v d D t T Z W N 0 a W 9 u M S 9 S Z X N w d W V z d G F z I G V u Y 3 V l c 3 R h I H J p Z X N n b 3 M g Z W 4 g Z W w g d H J h b n N w b 3 J 0 Z S A t I F J l c 3 B 1 Z X N 0 Y X M g Z G U g Z m 9 y b X V s Y X J p b y A x L 0 F 1 d G 9 S Z W 1 v d m V k Q 2 9 s d W 1 u c z E u e z E u w r 9 T Z S B o Y W 4 g d m l z d G 8 g Y W Z l Y 3 R h Z G F z I G x h c y B v c G V y Y W N p b 2 5 l c y B k Z S B 0 c m F u c 3 B v c n R l I H B v c i B w Y X J v c y w g a H V l b G d h c y B v I G 1 h b m l m Z X N 0 Y W N p b 2 5 l c z 8 g L D N 9 J n F 1 b 3 Q 7 L C Z x d W 9 0 O 1 N l Y 3 R p b 2 4 x L 1 J l c 3 B 1 Z X N 0 Y X M g Z W 5 j d W V z d G E g c m l l c 2 d v c y B l b i B l b C B 0 c m F u c 3 B v c n R l I C 0 g U m V z c H V l c 3 R h c y B k Z S B m b 3 J t d W x h c m l v I D E v Q X V 0 b 1 J l b W 9 2 Z W R D b 2 x 1 b W 5 z M S 5 7 M i 7 C v 0 h h I G V 4 c G V y a W 1 l b n R h Z G 8 g c 2 l 0 d W F j a W 9 u Z X M g Z G U g c m 9 i b 3 M s I G F j d G 9 z I H Z h b m T D o W x p Y 2 9 z I G 8 g a W 5 z Z W d 1 c m l k Y W Q g Z H V y Y W 5 0 Z S B l b C B 0 c m F u c 3 B v c n R l P y A s N H 0 m c X V v d D s s J n F 1 b 3 Q 7 U 2 V j d G l v b j E v U m V z c H V l c 3 R h c y B l b m N 1 Z X N 0 Y S B y a W V z Z 2 9 z I G V u I G V s I H R y Y W 5 z c G 9 y d G U g L S B S Z X N w d W V z d G F z I G R l I G Z v c m 1 1 b G F y a W 8 g M S 9 B d X R v U m V t b 3 Z l Z E N v b H V t b n M x L n s z L i D C v 0 x h c y B j b 2 5 k a W N p b 2 5 l c y B k Z S B s Y X M g d s O t Y X M g c m V w c m V z Z W 5 0 Y W 4 g d W 4 g c m l l c 2 d v I H B h c m E g Z W w g d H J h b n N w b 3 J 0 Z S B k Z S B s b 3 M g c m V z a W R 1 b 3 M g Y 8 O h c m 5 p Y 2 9 z P y w 1 f S Z x d W 9 0 O y w m c X V v d D t T Z W N 0 a W 9 u M S 9 S Z X N w d W V z d G F z I G V u Y 3 V l c 3 R h I H J p Z X N n b 3 M g Z W 4 g Z W w g d H J h b n N w b 3 J 0 Z S A t I F J l c 3 B 1 Z X N 0 Y X M g Z G U g Z m 9 y b X V s Y X J p b y A x L 0 F 1 d G 9 S Z W 1 v d m V k Q 2 9 s d W 1 u c z E u e z Q u I M K / T G E g Y 2 9 u Z 2 V z d G n D s 2 4 g d m V o a W N 1 b G F y I G 8 g Z W w g d H L D o W Z p Y 2 8 g Y W Z l Y 3 R h I H N p Z 2 5 p Z m l j Y X R p d m F t Z W 5 0 Z S B s b 3 M g d G l l b X B v c y B l b i B l b C B 0 c m F u c 3 B v c n R l P y A s N n 0 m c X V v d D s s J n F 1 b 3 Q 7 U 2 V j d G l v b j E v U m V z c H V l c 3 R h c y B l b m N 1 Z X N 0 Y S B y a W V z Z 2 9 z I G V u I G V s I H R y Y W 5 z c G 9 y d G U g L S B S Z X N w d W V z d G F z I G R l I G Z v c m 1 1 b G F y a W 8 g M S 9 B d X R v U m V t b 3 Z l Z E N v b H V t b n M x L n s 1 L s K / T G F z I G N v b m R p Y 2 l v b m V z I G N s a W 3 D o X R p Y 2 F z I G h h b i B n Z W 5 l c m F k b y B y a W V z Z 2 9 z I G 8 g c m V 0 c m F z b 3 M g Z W 4 g b G E g b 3 B l c m F j a c O z b j 8 s N 3 0 m c X V v d D s s J n F 1 b 3 Q 7 U 2 V j d G l v b j E v U m V z c H V l c 3 R h c y B l b m N 1 Z X N 0 Y S B y a W V z Z 2 9 z I G V u I G V s I H R y Y W 5 z c G 9 y d G U g L S B S Z X N w d W V z d G F z I G R l I G Z v c m 1 1 b G F y a W 8 g M S 9 B d X R v U m V t b 3 Z l Z E N v b H V t b n M x L n s 2 L s K / U 2 U g a G F u I G d l b m V y Y W R v I H J l d H J h c 2 9 z I G R l Y m l k b y B h I G l u c 3 B l Y 2 N p b 2 5 l c y B k Z S B s Y X M g Y X V 0 b 3 J p Z G F k Z X M / I C w 4 f S Z x d W 9 0 O y w m c X V v d D t T Z W N 0 a W 9 u M S 9 S Z X N w d W V z d G F z I G V u Y 3 V l c 3 R h I H J p Z X N n b 3 M g Z W 4 g Z W w g d H J h b n N w b 3 J 0 Z S A t I F J l c 3 B 1 Z X N 0 Y X M g Z G U g Z m 9 y b X V s Y X J p b y A x L 0 F 1 d G 9 S Z W 1 v d m V k Q 2 9 s d W 1 u c z E u e z E u I C D C v 1 N l I G h h b i B w c m V z Z W 5 0 Y W R v I G Z h b G x h c y B t Z W P D o W 5 p Y 2 F z I G V u I G x v c y B 2 Z W j D r W N 1 b G 9 z I H F 1 Z S B h Z m V j d G V u I G x h I G 9 w Z X J h Y 2 n D s 2 4 / I C w 5 f S Z x d W 9 0 O y w m c X V v d D t T Z W N 0 a W 9 u M S 9 S Z X N w d W V z d G F z I G V u Y 3 V l c 3 R h I H J p Z X N n b 3 M g Z W 4 g Z W w g d H J h b n N w b 3 J 0 Z S A t I F J l c 3 B 1 Z X N 0 Y X M g Z G U g Z m 9 y b X V s Y X J p b y A x L 0 F 1 d G 9 S Z W 1 v d m V k Q 2 9 s d W 1 u c z E u e z I u I M K / T G 9 z I H Z l a M O t Y 3 V s b 3 M g d X R p b G l 6 Y W R v c y B z b 2 4 g b G 9 z I G F k Z W N 1 Y W R v c y B w Y X J h I G x h I G 9 w Z X J h Y 2 n D s 2 4 / I C w x M H 0 m c X V v d D s s J n F 1 b 3 Q 7 U 2 V j d G l v b j E v U m V z c H V l c 3 R h c y B l b m N 1 Z X N 0 Y S B y a W V z Z 2 9 z I G V u I G V s I H R y Y W 5 z c G 9 y d G U g L S B S Z X N w d W V z d G F z I G R l I G Z v c m 1 1 b G F y a W 8 g M S 9 B d X R v U m V t b 3 Z l Z E N v b H V t b n M x L n s z L i D C v 0 h h b i B v Y 3 V y c m l k b y B h Y 2 N p Z G V u d G V z I G R l I H R y w 6 F u c 2 l 0 b y B k d X J h b n R l I G V s I H B y b 2 N l c 2 8 g Z G U g d H J h b n N w b 3 J 0 Z T 8 g L D E x f S Z x d W 9 0 O y w m c X V v d D t T Z W N 0 a W 9 u M S 9 S Z X N w d W V z d G F z I G V u Y 3 V l c 3 R h I H J p Z X N n b 3 M g Z W 4 g Z W w g d H J h b n N w b 3 J 0 Z S A t I F J l c 3 B 1 Z X N 0 Y X M g Z G U g Z m 9 y b X V s Y X J p b y A x L 0 F 1 d G 9 S Z W 1 v d m V k Q 2 9 s d W 1 u c z E u e z Q u I M K / S G F u I G 9 j d X J y a W R v I G l u Y 2 l k Z W 5 0 Z X M g Y 2 9 t b y B p b m N l b m R p b 3 M g b y B l e H B s b 3 N p b 2 5 l c y B l b i B s b 3 M g d m V o w 6 1 j d W x v c y B k Z S B 0 c m F u c 3 B v c n R l P y A s M T J 9 J n F 1 b 3 Q 7 L C Z x d W 9 0 O 1 N l Y 3 R p b 2 4 x L 1 J l c 3 B 1 Z X N 0 Y X M g Z W 5 j d W V z d G E g c m l l c 2 d v c y B l b i B l b C B 0 c m F u c 3 B v c n R l I C 0 g U m V z c H V l c 3 R h c y B k Z S B m b 3 J t d W x h c m l v I D E v Q X V 0 b 1 J l b W 9 2 Z W R D b 2 x 1 b W 5 z M S 5 7 N S 4 g w r 9 T Z S B o Y W 4 g c H J l c 2 V u d G F k b y B w c m 9 i b G V t Y X M g c G 9 y I G F n b 3 R h b W l l b n R v I G R l I G N v b W J 1 c 3 R p Y m x l I G R 1 c m F u d G U g b G F z I H J 1 d G F z P y A s M T N 9 J n F 1 b 3 Q 7 L C Z x d W 9 0 O 1 N l Y 3 R p b 2 4 x L 1 J l c 3 B 1 Z X N 0 Y X M g Z W 5 j d W V z d G E g c m l l c 2 d v c y B l b i B l b C B 0 c m F u c 3 B v c n R l I C 0 g U m V z c H V l c 3 R h c y B k Z S B m b 3 J t d W x h c m l v I D E v Q X V 0 b 1 J l b W 9 2 Z W R D b 2 x 1 b W 5 z M S 5 7 N i 4 g w r 9 T Z S B j d W 1 w b G V u I G x h c y B y Z W d 1 b G F j a W 9 u Z X M g Z G U g d H L D o W 5 z a X R v I G V u I G N h Z G E g b 3 B l c m F j a c O z b j 8 g L D E 0 f S Z x d W 9 0 O y w m c X V v d D t T Z W N 0 a W 9 u M S 9 S Z X N w d W V z d G F z I G V u Y 3 V l c 3 R h I H J p Z X N n b 3 M g Z W 4 g Z W w g d H J h b n N w b 3 J 0 Z S A t I F J l c 3 B 1 Z X N 0 Y X M g Z G U g Z m 9 y b X V s Y X J p b y A x L 0 F 1 d G 9 S Z W 1 v d m V k Q 2 9 s d W 1 u c z E u e z c u w r 9 F b C B l c 3 R h Z G 8 g Z G U g b G F z I H b D r W F z I G F m Z W N 0 Y S B l b C B j b 3 J y Z W N 0 b y B k Z X N h c n J v b G x v I G R l I G x h I G F j d G l 2 a W R h Z C B k Z W w g d H J h b n N w b 3 J 0 Z T 8 g L D E 1 f S Z x d W 9 0 O y w m c X V v d D t T Z W N 0 a W 9 u M S 9 S Z X N w d W V z d G F z I G V u Y 3 V l c 3 R h I H J p Z X N n b 3 M g Z W 4 g Z W w g d H J h b n N w b 3 J 0 Z S A t I F J l c 3 B 1 Z X N 0 Y X M g Z G U g Z m 9 y b X V s Y X J p b y A x L 0 F 1 d G 9 S Z W 1 v d m V k Q 2 9 s d W 1 u c z E u e z g u w r 9 I Y S B o Y W J p Z G 8 g a W 5 j a W R l b n R l c y B k Z S B 2 b 2 x j Y W 1 p Z W 5 0 b y B k Z S B 2 Z W j D r W N 1 b G 9 z I H R y Y W 5 z c G 9 y d G F k b 3 J l c z 8 g L D E 2 f S Z x d W 9 0 O y w m c X V v d D t T Z W N 0 a W 9 u M S 9 S Z X N w d W V z d G F z I G V u Y 3 V l c 3 R h I H J p Z X N n b 3 M g Z W 4 g Z W w g d H J h b n N w b 3 J 0 Z S A t I F J l c 3 B 1 Z X N 0 Y X M g Z G U g Z m 9 y b X V s Y X J p b y A x L 0 F 1 d G 9 S Z W 1 v d m V k Q 2 9 s d W 1 u c z E u e z E u I M K / T G 9 z I G N v b m R 1 Y 3 R v c m V z I G N 1 Z W 5 0 Y W 4 g Y 2 9 u I G x h I G V 4 c G V y a W V u Y 2 l h I H N 1 Z m l j a W V u d G U g c G F y Y S B y Z W F s a X p h c i B l b C B 0 c m F u c 3 B v c n R l I G R l I G 1 h b m V y Y S B z Z W d 1 c m E / I C w x N 3 0 m c X V v d D s s J n F 1 b 3 Q 7 U 2 V j d G l v b j E v U m V z c H V l c 3 R h c y B l b m N 1 Z X N 0 Y S B y a W V z Z 2 9 z I G V u I G V s I H R y Y W 5 z c G 9 y d G U g L S B S Z X N w d W V z d G F z I G R l I G Z v c m 1 1 b G F y a W 8 g M S 9 B d X R v U m V t b 3 Z l Z E N v b H V t b n M x L n s y L i D C v 0 V 4 a X N 0 Z S B 1 b m E g Y W R l Y 3 V h Z G E g c G x h b m V h Y 2 n D s 2 4 g Z G U g c n V 0 Y X M g e S B 0 a W V t c G 9 z I G R l I G V u d H J l Z 2 E / I C w x O H 0 m c X V v d D s s J n F 1 b 3 Q 7 U 2 V j d G l v b j E v U m V z c H V l c 3 R h c y B l b m N 1 Z X N 0 Y S B y a W V z Z 2 9 z I G V u I G V s I H R y Y W 5 z c G 9 y d G U g L S B S Z X N w d W V z d G F z I G R l I G Z v c m 1 1 b G F y a W 8 g M S 9 B d X R v U m V t b 3 Z l Z E N v b H V t b n M x L n s z L i D C v 1 N l I G h h I G 9 i c 2 V y d m F k b y B u Z W d s a W d l b m N p Y S B w b 3 I g c G F y d G U g Z G U g b G 9 z I G N v b m R 1 Y 3 R v c m V z I G V u I G x h I G 1 h b m l w d W x h Y 2 n D s 2 4 g Z G U g b G 9 z I H J l c 2 l k d W 9 z P y A s M T l 9 J n F 1 b 3 Q 7 L C Z x d W 9 0 O 1 N l Y 3 R p b 2 4 x L 1 J l c 3 B 1 Z X N 0 Y X M g Z W 5 j d W V z d G E g c m l l c 2 d v c y B l b i B l b C B 0 c m F u c 3 B v c n R l I C 0 g U m V z c H V l c 3 R h c y B k Z S B m b 3 J t d W x h c m l v I D E v Q X V 0 b 1 J l b W 9 2 Z W R D b 2 x 1 b W 5 z M S 5 7 N C 4 g w r 9 T Z S B o Y S B p Z G V u d G l m a W N h Z G 8 g Z m F 0 a W d h I G V u I G x v c y B j b 2 5 k d W N 0 b 3 J l c y B k Z W J p Z G 8 g Y S B s Y X M g a m 9 y b m F k Y X M g b G F i b 3 J h b G V z P y A s M j B 9 J n F 1 b 3 Q 7 L C Z x d W 9 0 O 1 N l Y 3 R p b 2 4 x L 1 J l c 3 B 1 Z X N 0 Y X M g Z W 5 j d W V z d G E g c m l l c 2 d v c y B l b i B l b C B 0 c m F u c 3 B v c n R l I C 0 g U m V z c H V l c 3 R h c y B k Z S B m b 3 J t d W x h c m l v I D E v Q X V 0 b 1 J l b W 9 2 Z W R D b 2 x 1 b W 5 z M S 5 7 N S 7 C v 1 N l I G h h I G 9 i c 2 V y d m F k b y B p b X B y d W R l b m N p Y S B w b 3 I g c G F y d G U g Z G V s I G N v b m R 1 Y 3 R v c i B l b i B l b C B w c m 9 j Z X N v I G R l I H R y Y W 5 z c G 9 y d G U / I C w y M X 0 m c X V v d D s s J n F 1 b 3 Q 7 U 2 V j d G l v b j E v U m V z c H V l c 3 R h c y B l b m N 1 Z X N 0 Y S B y a W V z Z 2 9 z I G V u I G V s I H R y Y W 5 z c G 9 y d G U g L S B S Z X N w d W V z d G F z I G R l I G Z v c m 1 1 b G F y a W 8 g M S 9 B d X R v U m V t b 3 Z l Z E N v b H V t b n M x L n s 2 L i D C v 0 x v c y B j b 2 5 k d W N 0 b 3 J l c y B 0 a W V u Z W 4 g Y n V l b m E g d m l z a W J p b G l k Y W Q g Z H V y Y W 5 0 Z S B s Y S B v c G V y Y W N p w 7 N u L C B l c 3 B l Y 2 l h b G 1 l b n R l I G V u I G h v c m F y a W 9 z I G 5 v Y 3 R 1 c m 5 v c z 8 g L D I y f S Z x d W 9 0 O y w m c X V v d D t T Z W N 0 a W 9 u M S 9 S Z X N w d W V z d G F z I G V u Y 3 V l c 3 R h I H J p Z X N n b 3 M g Z W 4 g Z W w g d H J h b n N w b 3 J 0 Z S A t I F J l c 3 B 1 Z X N 0 Y X M g Z G U g Z m 9 y b X V s Y X J p b y A x L 0 F 1 d G 9 S Z W 1 v d m V k Q 2 9 s d W 1 u c z E u e z E u w r 9 M b 3 M g c m V z a W R 1 b 3 M g c 2 U g a G F u I G 1 l e m N s Y W R v I G N v b i B v d H J v c y B t Y X R l c m l h b G V z I G R l b n R y b y B k Z W w g d m V o w 6 1 j d W x v P y A s M j N 9 J n F 1 b 3 Q 7 L C Z x d W 9 0 O 1 N l Y 3 R p b 2 4 x L 1 J l c 3 B 1 Z X N 0 Y X M g Z W 5 j d W V z d G E g c m l l c 2 d v c y B l b i B l b C B 0 c m F u c 3 B v c n R l I C 0 g U m V z c H V l c 3 R h c y B k Z S B m b 3 J t d W x h c m l v I D E v Q X V 0 b 1 J l b W 9 2 Z W R D b 2 x 1 b W 5 z M S 5 7 M i 7 C v 0 x v c y B y Z X N p Z H V v c y B o Y W 4 g c G V y Z G l k b y B m c s O t b y B v I H N l I G h h b i B k Y c O x Y W R v I G 1 p Z W 5 0 c m F z I G V z d G F i Y W 4 g Z W 4 g Z W w g Y 2 F t a W 5 v P y A s M j R 9 J n F 1 b 3 Q 7 L C Z x d W 9 0 O 1 N l Y 3 R p b 2 4 x L 1 J l c 3 B 1 Z X N 0 Y X M g Z W 5 j d W V z d G E g c m l l c 2 d v c y B l b i B l b C B 0 c m F u c 3 B v c n R l I C 0 g U m V z c H V l c 3 R h c y B k Z S B m b 3 J t d W x h c m l v I D E v Q X V 0 b 1 J l b W 9 2 Z W R D b 2 x 1 b W 5 z M S 5 7 M y 4 g w r 9 T Z S B j d W V u d G E g Y 2 9 u I G V x d W l w b 3 M g e S B j b 2 5 k a W N p b 2 5 l c y B h Z G V j d W F k Y X M g c G F y Y S B l b C B j Y X J n d W U g e S B k Z X N j Y X J n d W U g Z W 4 g Z W w g d H J h b n N w b 3 J 0 Z T 8 g L D I 1 f S Z x d W 9 0 O y w m c X V v d D t T Z W N 0 a W 9 u M S 9 S Z X N w d W V z d G F z I G V u Y 3 V l c 3 R h I H J p Z X N n b 3 M g Z W 4 g Z W w g d H J h b n N w b 3 J 0 Z S A t I F J l c 3 B 1 Z X N 0 Y X M g Z G U g Z m 9 y b X V s Y X J p b y A x L 0 F 1 d G 9 S Z W 1 v d m V k Q 2 9 s d W 1 u c z E u e z Q u w r 9 M b 3 M g d m V o w 6 1 j d W x v c y B 0 a W V u Z W 4 g b G E g Y 2 F w Y W N p Z G F k I H N 1 Z m l j a W V u d G U g c G F y Y S B l b C B 2 b 2 x 1 b W V u I G R l I H J l c 2 l k d W 9 z I H F 1 Z S B z Z S B 0 c m F u c 3 B v c n R h b j 8 g L D I 2 f S Z x d W 9 0 O y w m c X V v d D t T Z W N 0 a W 9 u M S 9 S Z X N w d W V z d G F z I G V u Y 3 V l c 3 R h I H J p Z X N n b 3 M g Z W 4 g Z W w g d H J h b n N w b 3 J 0 Z S A t I F J l c 3 B 1 Z X N 0 Y X M g Z G U g Z m 9 y b X V s Y X J p b y A x L 0 F 1 d G 9 S Z W 1 v d m V k Q 2 9 s d W 1 u c z E u e z U u w r 9 T Z S B j d W 1 w b G V u I G x v c y B w c m 9 0 b 2 N v b G 9 z I G R l I G 1 h b m l w d W x h Y 2 n D s 2 4 g Z G V s I H B y b 2 R 1 Y 3 R v I G R l b n R y b y B k Z W w g d m V o w 6 1 j d W x v P y A s M j d 9 J n F 1 b 3 Q 7 L C Z x d W 9 0 O 1 N l Y 3 R p b 2 4 x L 1 J l c 3 B 1 Z X N 0 Y X M g Z W 5 j d W V z d G E g c m l l c 2 d v c y B l b i B l b C B 0 c m F u c 3 B v c n R l I C 0 g U m V z c H V l c 3 R h c y B k Z S B m b 3 J t d W x h c m l v I D E v Q X V 0 b 1 J l b W 9 2 Z W R D b 2 x 1 b W 5 z M S 5 7 N i 4 g w r 9 M Y S B k a X N 0 c m l i d W N p w 7 N u I G R l I G x v c y B y Z W N p c G l l b n R l c y B k Z W 5 0 c m 8 g Z G V s I H Z l a M O t Y 3 V s b y B l c y B h Z G V j d W F k Y S B w Y X J h I G V 2 a X R h c i B k Z X J y Y W 1 l c y B v I G l u Z X N 0 Y W J p b G l k Y W Q / I C w y O H 0 m c X V v d D s s J n F 1 b 3 Q 7 U 2 V j d G l v b j E v U m V z c H V l c 3 R h c y B l b m N 1 Z X N 0 Y S B y a W V z Z 2 9 z I G V u I G V s I H R y Y W 5 z c G 9 y d G U g L S B S Z X N w d W V z d G F z I G R l I G Z v c m 1 1 b G F y a W 8 g M S 9 B d X R v U m V t b 3 Z l Z E N v b H V t b n M x L n s 3 L i D C v 0 x v c y B j b 2 5 k d W N 0 b 3 J l c y B 0 a W V u Z W 4 g Y n V l b m E g d m l z a W J p b G l k Y W Q g Z H V y Y W 5 0 Z S B s Y S B v c G V y Y W N p w 7 N u L C B l c 3 B l Y 2 l h b G 1 l b n R l I G V u I G h v c m F y a W 9 z I G 5 v Y 3 R 1 c m 5 v c z 8 g L D I 5 f S Z x d W 9 0 O y w m c X V v d D t T Z W N 0 a W 9 u M S 9 S Z X N w d W V z d G F z I G V u Y 3 V l c 3 R h I H J p Z X N n b 3 M g Z W 4 g Z W w g d H J h b n N w b 3 J 0 Z S A t I F J l c 3 B 1 Z X N 0 Y X M g Z G U g Z m 9 y b X V s Y X J p b y A x L 0 F 1 d G 9 S Z W 1 v d m V k Q 2 9 s d W 1 u c z E u e z g u I M K / T G 9 z I H J l c 2 l k d W 9 z I H B 1 Z W R l b i B l b n N 1 Y 2 l h c n N l I G 8 g Y 2 9 u d G F t a W 5 h c n N l I G N v b i B i Y W N 0 Z X J p Y X M g d S B v d H J v c y B n w 6 l y b W V u Z X M g Z H V y Y W 5 0 Z S B l b C B 0 c m F u c 3 B v c n R l P y w z M H 0 m c X V v d D s s J n F 1 b 3 Q 7 U 2 V j d G l v b j E v U m V z c H V l c 3 R h c y B l b m N 1 Z X N 0 Y S B y a W V z Z 2 9 z I G V u I G V s I H R y Y W 5 z c G 9 y d G U g L S B S Z X N w d W V z d G F z I G R l I G Z v c m 1 1 b G F y a W 8 g M S 9 B d X R v U m V t b 3 Z l Z E N v b H V t b n M x L n s x L i D C v 1 F 1 w 6 k g b 3 R y b 3 M g c m l l c 2 d v c y B l b i B l b C B 0 c m F u c 3 B v c n R l I G h h b i B p Z G V u d G l m a W N h Z G 8 g Y S B w Y X J 0 Z S B k Z S B s b 3 M g Y W 5 0 Z X J p b 3 J t Z W 5 0 Z S B t Z W 5 j a W 9 u Y W R v c z 8 g w r 9 D d W F s Z X M / I C w z M X 0 m c X V v d D s s J n F 1 b 3 Q 7 U 2 V j d G l v b j E v U m V z c H V l c 3 R h c y B l b m N 1 Z X N 0 Y S B y a W V z Z 2 9 z I G V u I G V s I H R y Y W 5 z c G 9 y d G U g L S B S Z X N w d W V z d G F z I G R l I G Z v c m 1 1 b G F y a W 8 g M S 9 B d X R v U m V t b 3 Z l Z E N v b H V t b n M x L n s g I M K / Q X V 0 b 3 J p e m E g Z W w g d X N v I G R l I H N 1 c y B k Y X R v c y B w Z X J z b 2 5 h b G V z I H B h c m E g Z X N 0 Y S B l b m N 1 Z X N 0 Y T 8 g I C w z M n 0 m c X V v d D s s J n F 1 b 3 Q 7 U 2 V j d G l v b j E v U m V z c H V l c 3 R h c y B l b m N 1 Z X N 0 Y S B y a W V z Z 2 9 z I G V u I G V s I H R y Y W 5 z c G 9 y d G U g L S B S Z X N w d W V z d G F z I G R l I G Z v c m 1 1 b G F y a W 8 g M S 9 B d X R v U m V t b 3 Z l Z E N v b H V t b n M x L n s g I M K / Q 3 X D o W w g Z X M g c 3 U g b m l 2 Z W w g Z G U g Z m 9 y b W F j a c O z b i B h Y 2 F k w 6 l t a W N h P y A g L D M z f S Z x d W 9 0 O y w m c X V v d D t T Z W N 0 a W 9 u M S 9 S Z X N w d W V z d G F z I G V u Y 3 V l c 3 R h I H J p Z X N n b 3 M g Z W 4 g Z W w g d H J h b n N w b 3 J 0 Z S A t I F J l c 3 B 1 Z X N 0 Y X M g Z G U g Z m 9 y b X V s Y X J p b y A x L 0 F 1 d G 9 S Z W 1 v d m V k Q 2 9 s d W 1 u c z E u e 8 K / Q 3 X D o W 5 0 b y B 0 a W V t c G 8 g b G x l d m E g Z G V z Z W 1 w Z c O x w 6 F u Z G 9 z Z S B l b i B l b C B j Y X J n b z 8 g I C w z N H 0 m c X V v d D s s J n F 1 b 3 Q 7 U 2 V j d G l v b j E v U m V z c H V l c 3 R h c y B l b m N 1 Z X N 0 Y S B y a W V z Z 2 9 z I G V u I G V s I H R y Y W 5 z c G 9 y d G U g L S B S Z X N w d W V z d G F z I G R l I G Z v c m 1 1 b G F y a W 8 g M S 9 B d X R v U m V t b 3 Z l Z E N v b H V t b n M x L n t D b 2 x 1 b W 5 h I D M 1 L D M 1 f S Z x d W 9 0 O 1 0 s J n F 1 b 3 Q 7 U m V s Y X R p b 2 5 z a G l w S W 5 m b y Z x d W 9 0 O z p b X X 0 i I C 8 + P C 9 T d G F i b G V F b n R y a W V z P j w v S X R l b T 4 8 S X R l b T 4 8 S X R l b U x v Y 2 F 0 a W 9 u P j x J d G V t V H l w Z T 5 G b 3 J t d W x h P C 9 J d G V t V H l w Z T 4 8 S X R l b V B h d G g + U 2 V j d G l v b j E v U m V z c H V l c 3 R h c y U y M G V u Y 3 V l c 3 R h J T I w c m l l c 2 d v c y U y M G V u J T I w Z W w l M j B 0 c m F u c 3 B v c n R l J T I w L S U y M F J l c 3 B 1 Z X N 0 Y X M l M j B k Z S U y M G Z v c m 1 1 b G F y a W 8 l M j A x L 0 9 y a W d l b j w v S X R l b V B h d G g + P C 9 J d G V t T G 9 j Y X R p b 2 4 + P F N 0 Y W J s Z U V u d H J p Z X M g L z 4 8 L 0 l 0 Z W 0 + P E l 0 Z W 0 + P E l 0 Z W 1 M b 2 N h d G l v b j 4 8 S X R l b V R 5 c G U + R m 9 y b X V s Y T w v S X R l b V R 5 c G U + P E l 0 Z W 1 Q Y X R o P l N l Y 3 R p b 2 4 x L 1 J l c 3 B 1 Z X N 0 Y X M l M j B l b m N 1 Z X N 0 Y S U y M H J p Z X N n b 3 M l M j B l b i U y M G V s J T I w d H J h b n N w b 3 J 0 Z S U y M C 0 l M j B S Z X N w d W V z d G F z J T I w Z G U l M j B m b 3 J t d W x h c m l v J T I w M S 9 F b m N h Y m V 6 Y W R v c y U y M H B y b 2 1 v d m l k b 3 M 8 L 0 l 0 Z W 1 Q Y X R o P j w v S X R l b U x v Y 2 F 0 a W 9 u P j x T d G F i b G V F b n R y a W V z I C 8 + P C 9 J d G V t P j x J d G V t P j x J d G V t T G 9 j Y X R p b 2 4 + P E l 0 Z W 1 U e X B l P k Z v c m 1 1 b G E 8 L 0 l 0 Z W 1 U e X B l P j x J d G V t U G F 0 a D 5 T Z W N 0 a W 9 u M S 9 S Z X N w d W V z d G F z J T I w Z W 5 j d W V z d G E l M j B y a W V z Z 2 9 z J T I w Z W 4 l M j B l b C U y M H R y Y W 5 z c G 9 y d G U l M j A t J T I w U m V z c H V l c 3 R h c y U y M G R l J T I w Z m 9 y b X V s Y X J p b y U y M D E v V G l w b y U y M G N h b W J p Y W R v P C 9 J d G V t U G F 0 a D 4 8 L 0 l 0 Z W 1 M b 2 N h d G l v b j 4 8 U 3 R h Y m x l R W 5 0 c m l l c y A v P j w v S X R l b T 4 8 L 0 l 0 Z W 1 z P j w v T G 9 j Y W x Q Y W N r Y W d l T W V 0 Y W R h d G F G a W x l P h Y A A A B Q S w U G A A A A A A A A A A A A A A A A A A A A A A A A J g E A A A E A A A D Q j J 3 f A R X R E Y x 6 A M B P w p f r A Q A A A P J l 4 q x z c K x D s h O x 1 X Y l t Q 0 A A A A A A g A A A A A A E G Y A A A A B A A A g A A A A P w Z q 4 d n 0 2 g n i I I 2 F k 9 5 Q m F 2 A L U + o P j k b h s 8 2 l t D C U z 0 A A A A A D o A A A A A C A A A g A A A A p l q 1 D C g b U c y R b q O l f O L Q M s D L A K S g o Q J d L o e T P 5 r L p f h Q A A A A o 4 O / M 0 V C d Y i 6 R t u w c a q k + K J 1 Q B 7 p m 9 9 1 u I L R r T V b n b x f 6 L H r z y n U U 3 y w t S 5 f O j X s i C U V + W H k P p t o Z b Q s G 3 z P Y p Y 4 D N L 2 X u q e K n w V N 1 I G f S p A A A A A h Y 6 H Z H j P 7 z / n j 1 4 L N 1 D e w x x N g x f Q z R o o O F Q p u k Y C p n o P C 9 0 n y R l D 5 H I F k h J k h 2 A p w j j 1 c o I f a j X L 4 o 0 L G d L g G Q = = < / 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0B03B080172C884E85B88E9F550876B7" ma:contentTypeVersion="6" ma:contentTypeDescription="Crear nuevo documento." ma:contentTypeScope="" ma:versionID="e1a0f07c59e83cd96eb40ca4df5c68f0">
  <xsd:schema xmlns:xsd="http://www.w3.org/2001/XMLSchema" xmlns:xs="http://www.w3.org/2001/XMLSchema" xmlns:p="http://schemas.microsoft.com/office/2006/metadata/properties" xmlns:ns3="733bb36b-68e4-4439-8596-598eba9b9ee5" targetNamespace="http://schemas.microsoft.com/office/2006/metadata/properties" ma:root="true" ma:fieldsID="969115844d53aac86ddb2d74d1997b70" ns3:_="">
    <xsd:import namespace="733bb36b-68e4-4439-8596-598eba9b9ee5"/>
    <xsd:element name="properties">
      <xsd:complexType>
        <xsd:sequence>
          <xsd:element name="documentManagement">
            <xsd:complexType>
              <xsd:all>
                <xsd:element ref="ns3:MediaServiceMetadata" minOccurs="0"/>
                <xsd:element ref="ns3:MediaServiceFastMetadata" minOccurs="0"/>
                <xsd:element ref="ns3:_activity" minOccurs="0"/>
                <xsd:element ref="ns3:MediaServiceObjectDetectorVersions" minOccurs="0"/>
                <xsd:element ref="ns3:MediaServiceSearchPropertie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3bb36b-68e4-4439-8596-598eba9b9e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0" nillable="true" ma:displayName="_activity" ma:hidden="true" ma:internalName="_activity">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activity xmlns="733bb36b-68e4-4439-8596-598eba9b9ee5" xsi:nil="true"/>
  </documentManagement>
</p:properties>
</file>

<file path=customXml/itemProps1.xml><?xml version="1.0" encoding="utf-8"?>
<ds:datastoreItem xmlns:ds="http://schemas.openxmlformats.org/officeDocument/2006/customXml" ds:itemID="{B7AAB0E3-F174-4986-942B-9DD178EFC964}">
  <ds:schemaRefs>
    <ds:schemaRef ds:uri="http://schemas.microsoft.com/DataMashup"/>
  </ds:schemaRefs>
</ds:datastoreItem>
</file>

<file path=customXml/itemProps2.xml><?xml version="1.0" encoding="utf-8"?>
<ds:datastoreItem xmlns:ds="http://schemas.openxmlformats.org/officeDocument/2006/customXml" ds:itemID="{0E9D176E-054A-478E-A77D-94072FD9D3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3bb36b-68e4-4439-8596-598eba9b9e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BCD5AE8-E680-4B43-A1FE-0BDD86192964}">
  <ds:schemaRefs>
    <ds:schemaRef ds:uri="http://schemas.microsoft.com/sharepoint/v3/contenttype/forms"/>
  </ds:schemaRefs>
</ds:datastoreItem>
</file>

<file path=customXml/itemProps4.xml><?xml version="1.0" encoding="utf-8"?>
<ds:datastoreItem xmlns:ds="http://schemas.openxmlformats.org/officeDocument/2006/customXml" ds:itemID="{6FC6C7D0-7C77-4419-88B4-4015C8AF2B5E}">
  <ds:schemaRefs>
    <ds:schemaRef ds:uri="http://www.w3.org/XML/1998/namespace"/>
    <ds:schemaRef ds:uri="http://purl.org/dc/elements/1.1/"/>
    <ds:schemaRef ds:uri="http://schemas.microsoft.com/office/2006/documentManagement/types"/>
    <ds:schemaRef ds:uri="http://purl.org/dc/dcmitype/"/>
    <ds:schemaRef ds:uri="http://purl.org/dc/terms/"/>
    <ds:schemaRef ds:uri="http://schemas.openxmlformats.org/package/2006/metadata/core-properties"/>
    <ds:schemaRef ds:uri="http://schemas.microsoft.com/office/infopath/2007/PartnerControls"/>
    <ds:schemaRef ds:uri="733bb36b-68e4-4439-8596-598eba9b9ee5"/>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Encuesta-transporte </vt:lpstr>
      <vt:lpstr>Encuesta-Recolección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bryan andres  gonzalez galviz</dc:creator>
  <cp:keywords/>
  <dc:description/>
  <cp:lastModifiedBy>bryan andres  gonzalez galviz</cp:lastModifiedBy>
  <cp:revision/>
  <dcterms:created xsi:type="dcterms:W3CDTF">2025-04-30T05:28:39Z</dcterms:created>
  <dcterms:modified xsi:type="dcterms:W3CDTF">2025-06-05T05:40:53Z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0x0101000B03B080172C884E85B88E9F550876B7</vt:lpwstr>
  </property>
</Properties>
</file>