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asa Mantenimiento\INDUMA\Herrajes Tesorito\Programas\"/>
    </mc:Choice>
  </mc:AlternateContent>
  <xr:revisionPtr revIDLastSave="0" documentId="13_ncr:1_{4ACB973D-97FD-43A3-B5F5-4A68A5D49104}" xr6:coauthVersionLast="43" xr6:coauthVersionMax="43" xr10:uidLastSave="{00000000-0000-0000-0000-000000000000}"/>
  <bookViews>
    <workbookView xWindow="-120" yWindow="-120" windowWidth="29040" windowHeight="15840" tabRatio="605" firstSheet="2" activeTab="2" xr2:uid="{00000000-000D-0000-FFFF-FFFF00000000}"/>
  </bookViews>
  <sheets>
    <sheet name="Historia" sheetId="1" state="hidden" r:id="rId1"/>
    <sheet name="Desarrollo" sheetId="2" state="hidden" r:id="rId2"/>
    <sheet name="RESULTADOS" sheetId="3" r:id="rId3"/>
  </sheets>
  <definedNames>
    <definedName name="solver_adj" localSheetId="1" hidden="1">Desarrollo!$BB$10:$BD$10</definedName>
    <definedName name="solver_adj" localSheetId="0" hidden="1">Historia!$BB$15</definedName>
    <definedName name="solver_adj" localSheetId="2" hidden="1">RESULTADOS!$BB$6</definedName>
    <definedName name="solver_cvg" localSheetId="1" hidden="1">0.000001</definedName>
    <definedName name="solver_cvg" localSheetId="0" hidden="1">0.000001</definedName>
    <definedName name="solver_cvg" localSheetId="2" hidden="1">0.000001</definedName>
    <definedName name="solver_drv" localSheetId="1" hidden="1">1</definedName>
    <definedName name="solver_drv" localSheetId="0" hidden="1">1</definedName>
    <definedName name="solver_drv" localSheetId="2" hidden="1">1</definedName>
    <definedName name="solver_eng" localSheetId="1" hidden="1">1</definedName>
    <definedName name="solver_est" localSheetId="1" hidden="1">1</definedName>
    <definedName name="solver_est" localSheetId="0" hidden="1">1</definedName>
    <definedName name="solver_est" localSheetId="2" hidden="1">1</definedName>
    <definedName name="solver_itr" localSheetId="1" hidden="1">100</definedName>
    <definedName name="solver_itr" localSheetId="0" hidden="1">100</definedName>
    <definedName name="solver_itr" localSheetId="2" hidden="1">100</definedName>
    <definedName name="solver_lhs1" localSheetId="1" hidden="1">Desarrollo!$BB$8</definedName>
    <definedName name="solver_lhs1" localSheetId="0" hidden="1">Historia!$BB$15</definedName>
    <definedName name="solver_lhs1" localSheetId="2" hidden="1">RESULTADOS!$BB$6</definedName>
    <definedName name="solver_lhs2" localSheetId="1" hidden="1">Desarrollo!$BB$8</definedName>
    <definedName name="solver_lhs2" localSheetId="0" hidden="1">Historia!$BB$15</definedName>
    <definedName name="solver_lhs2" localSheetId="2" hidden="1">RESULTADOS!$BB$6</definedName>
    <definedName name="solver_lhs3" localSheetId="1" hidden="1">Desarrollo!$BC$8</definedName>
    <definedName name="solver_lhs3" localSheetId="2" hidden="1">RESULTADOS!$BC$4</definedName>
    <definedName name="solver_lhs4" localSheetId="1" hidden="1">Desarrollo!$BC$8</definedName>
    <definedName name="solver_lhs4" localSheetId="2" hidden="1">RESULTADOS!$BC$4</definedName>
    <definedName name="solver_lhs5" localSheetId="1" hidden="1">Desarrollo!$BD$8</definedName>
    <definedName name="solver_lhs6" localSheetId="1" hidden="1">Desarrollo!$BD$8</definedName>
    <definedName name="solver_lin" localSheetId="1" hidden="1">2</definedName>
    <definedName name="solver_lin" localSheetId="0" hidden="1">2</definedName>
    <definedName name="solver_lin" localSheetId="2" hidden="1">2</definedName>
    <definedName name="solver_neg" localSheetId="1" hidden="1">1</definedName>
    <definedName name="solver_neg" localSheetId="0" hidden="1">2</definedName>
    <definedName name="solver_neg" localSheetId="2" hidden="1">2</definedName>
    <definedName name="solver_num" localSheetId="1" hidden="1">0</definedName>
    <definedName name="solver_num" localSheetId="0" hidden="1">2</definedName>
    <definedName name="solver_num" localSheetId="2" hidden="1">2</definedName>
    <definedName name="solver_nwt" localSheetId="1" hidden="1">1</definedName>
    <definedName name="solver_nwt" localSheetId="0" hidden="1">1</definedName>
    <definedName name="solver_nwt" localSheetId="2" hidden="1">1</definedName>
    <definedName name="solver_opt" localSheetId="1" hidden="1">Desarrollo!$BG$10</definedName>
    <definedName name="solver_opt" localSheetId="0" hidden="1">Historia!$BG$15</definedName>
    <definedName name="solver_opt" localSheetId="2" hidden="1">RESULTADOS!$BG$6</definedName>
    <definedName name="solver_pre" localSheetId="1" hidden="1">0.000001</definedName>
    <definedName name="solver_pre" localSheetId="0" hidden="1">0.000001</definedName>
    <definedName name="solver_pre" localSheetId="2" hidden="1">0.000001</definedName>
    <definedName name="solver_rel1" localSheetId="1" hidden="1">1</definedName>
    <definedName name="solver_rel1" localSheetId="0" hidden="1">1</definedName>
    <definedName name="solver_rel1" localSheetId="2" hidden="1">1</definedName>
    <definedName name="solver_rel2" localSheetId="1" hidden="1">3</definedName>
    <definedName name="solver_rel2" localSheetId="0" hidden="1">3</definedName>
    <definedName name="solver_rel2" localSheetId="2" hidden="1">3</definedName>
    <definedName name="solver_rel3" localSheetId="1" hidden="1">1</definedName>
    <definedName name="solver_rel3" localSheetId="2" hidden="1">1</definedName>
    <definedName name="solver_rel4" localSheetId="1" hidden="1">3</definedName>
    <definedName name="solver_rel4" localSheetId="2" hidden="1">3</definedName>
    <definedName name="solver_rel5" localSheetId="1" hidden="1">1</definedName>
    <definedName name="solver_rel6" localSheetId="1" hidden="1">3</definedName>
    <definedName name="solver_rhs1" localSheetId="1" hidden="1">0.35</definedName>
    <definedName name="solver_rhs1" localSheetId="0" hidden="1">0.35</definedName>
    <definedName name="solver_rhs1" localSheetId="2" hidden="1">0.35</definedName>
    <definedName name="solver_rhs2" localSheetId="1" hidden="1">0.00001</definedName>
    <definedName name="solver_rhs2" localSheetId="0" hidden="1">0.00001</definedName>
    <definedName name="solver_rhs2" localSheetId="2" hidden="1">0.00001</definedName>
    <definedName name="solver_rhs3" localSheetId="1" hidden="1">0.35</definedName>
    <definedName name="solver_rhs3" localSheetId="2" hidden="1">0.35</definedName>
    <definedName name="solver_rhs4" localSheetId="1" hidden="1">0.00001</definedName>
    <definedName name="solver_rhs4" localSheetId="2" hidden="1">0.00001</definedName>
    <definedName name="solver_rhs5" localSheetId="1" hidden="1">0.99999</definedName>
    <definedName name="solver_rhs6" localSheetId="1" hidden="1">0.65</definedName>
    <definedName name="solver_scl" localSheetId="1" hidden="1">2</definedName>
    <definedName name="solver_scl" localSheetId="0" hidden="1">2</definedName>
    <definedName name="solver_scl" localSheetId="2" hidden="1">2</definedName>
    <definedName name="solver_sho" localSheetId="1" hidden="1">2</definedName>
    <definedName name="solver_sho" localSheetId="0" hidden="1">2</definedName>
    <definedName name="solver_sho" localSheetId="2" hidden="1">2</definedName>
    <definedName name="solver_tim" localSheetId="1" hidden="1">100</definedName>
    <definedName name="solver_tim" localSheetId="0" hidden="1">100</definedName>
    <definedName name="solver_tim" localSheetId="2" hidden="1">100</definedName>
    <definedName name="solver_tol" localSheetId="1" hidden="1">0.05</definedName>
    <definedName name="solver_tol" localSheetId="0" hidden="1">0.05</definedName>
    <definedName name="solver_tol" localSheetId="2" hidden="1">0.05</definedName>
    <definedName name="solver_typ" localSheetId="1" hidden="1">2</definedName>
    <definedName name="solver_typ" localSheetId="0" hidden="1">2</definedName>
    <definedName name="solver_typ" localSheetId="2" hidden="1">2</definedName>
    <definedName name="solver_val" localSheetId="1" hidden="1">0</definedName>
    <definedName name="solver_val" localSheetId="0" hidden="1">0</definedName>
    <definedName name="solver_val" localSheetId="2" hidden="1">0</definedName>
    <definedName name="solver_ver" localSheetId="1" hidden="1">3</definedName>
  </definedNames>
  <calcPr calcId="191029"/>
</workbook>
</file>

<file path=xl/calcChain.xml><?xml version="1.0" encoding="utf-8"?>
<calcChain xmlns="http://schemas.openxmlformats.org/spreadsheetml/2006/main">
  <c r="CK2" i="2" l="1"/>
  <c r="CK3" i="2"/>
  <c r="CK4" i="2"/>
  <c r="CK5" i="2"/>
  <c r="CK6" i="2"/>
  <c r="CK7" i="2"/>
  <c r="CK8" i="2"/>
  <c r="CK9" i="2"/>
  <c r="CK10" i="2"/>
  <c r="CK11" i="2"/>
  <c r="CK12" i="2"/>
  <c r="CK13" i="2"/>
  <c r="CJ2" i="2"/>
  <c r="CJ3" i="2"/>
  <c r="CJ4" i="2"/>
  <c r="CJ5" i="2"/>
  <c r="CJ6" i="2"/>
  <c r="CJ7" i="2"/>
  <c r="CJ8" i="2"/>
  <c r="CJ9" i="2"/>
  <c r="CJ10" i="2"/>
  <c r="CJ11" i="2"/>
  <c r="CJ12" i="2"/>
  <c r="CJ13" i="2"/>
  <c r="CI2" i="2"/>
  <c r="CI3" i="2"/>
  <c r="CI4" i="2"/>
  <c r="CI5" i="2"/>
  <c r="CI6" i="2"/>
  <c r="CI7" i="2"/>
  <c r="CI8" i="2"/>
  <c r="CI9" i="2"/>
  <c r="CI10" i="2"/>
  <c r="CI11" i="2"/>
  <c r="CI12" i="2"/>
  <c r="CI13" i="2"/>
  <c r="CH2" i="2"/>
  <c r="CH3" i="2"/>
  <c r="CH4" i="2"/>
  <c r="CH5" i="2"/>
  <c r="CH6" i="2"/>
  <c r="CH7" i="2"/>
  <c r="CH8" i="2"/>
  <c r="CH9" i="2"/>
  <c r="CH10" i="2"/>
  <c r="CH11" i="2"/>
  <c r="CH12" i="2"/>
  <c r="CH13" i="2"/>
  <c r="BC12" i="2"/>
  <c r="BB12" i="2"/>
  <c r="BC11" i="2"/>
  <c r="BB11" i="2"/>
  <c r="AF2" i="2"/>
  <c r="AG2" i="2" s="1"/>
  <c r="AF3" i="2"/>
  <c r="AG3" i="2" s="1"/>
  <c r="AF4" i="2"/>
  <c r="AG4" i="2" s="1"/>
  <c r="AF5" i="2"/>
  <c r="AG5" i="2" s="1"/>
  <c r="AF6" i="2"/>
  <c r="AG6" i="2" s="1"/>
  <c r="AF7" i="2"/>
  <c r="AG7" i="2" s="1"/>
  <c r="AF8" i="2"/>
  <c r="AG8" i="2" s="1"/>
  <c r="AF9" i="2"/>
  <c r="AG9" i="2" s="1"/>
  <c r="AF10" i="2"/>
  <c r="AG10" i="2" s="1"/>
  <c r="AF11" i="2"/>
  <c r="AG11" i="2" s="1"/>
  <c r="AF12" i="2"/>
  <c r="AG12" i="2" s="1"/>
  <c r="AF13" i="2"/>
  <c r="AG13" i="2" s="1"/>
  <c r="AF14" i="2"/>
  <c r="AG14" i="2" s="1"/>
  <c r="AF15" i="2"/>
  <c r="AG15" i="2" s="1"/>
  <c r="AF16" i="2"/>
  <c r="AG16" i="2" s="1"/>
  <c r="AF17" i="2"/>
  <c r="AG17" i="2" s="1"/>
  <c r="AF18" i="2"/>
  <c r="AG18" i="2" s="1"/>
  <c r="AF19" i="2"/>
  <c r="AG19" i="2" s="1"/>
  <c r="AF20" i="2"/>
  <c r="AG20" i="2" s="1"/>
  <c r="AF21" i="2"/>
  <c r="AG21" i="2" s="1"/>
  <c r="AF22" i="2"/>
  <c r="AG22" i="2" s="1"/>
  <c r="AF23" i="2"/>
  <c r="AG23" i="2" s="1"/>
  <c r="AF24" i="2"/>
  <c r="AG24" i="2" s="1"/>
  <c r="AF25" i="2"/>
  <c r="AG25" i="2" s="1"/>
  <c r="AF26" i="2"/>
  <c r="AG26" i="2" s="1"/>
  <c r="AF27" i="2"/>
  <c r="AG27" i="2" s="1"/>
  <c r="AF28" i="2"/>
  <c r="AG28" i="2" s="1"/>
  <c r="AF29" i="2"/>
  <c r="AG29" i="2" s="1"/>
  <c r="AF30" i="2"/>
  <c r="AG30" i="2" s="1"/>
  <c r="AF31" i="2"/>
  <c r="AG31" i="2" s="1"/>
  <c r="AF32" i="2"/>
  <c r="AG32" i="2" s="1"/>
  <c r="AF33" i="2"/>
  <c r="AG33" i="2" s="1"/>
  <c r="AF34" i="2"/>
  <c r="AG34" i="2" s="1"/>
  <c r="AF35" i="2"/>
  <c r="AG35" i="2" s="1"/>
  <c r="AF36" i="2"/>
  <c r="AG36" i="2" s="1"/>
  <c r="AF37" i="2"/>
  <c r="AG37" i="2" s="1"/>
  <c r="AF38" i="2"/>
  <c r="AG38" i="2" s="1"/>
  <c r="AF39" i="2"/>
  <c r="AG39" i="2" s="1"/>
  <c r="AF40" i="2"/>
  <c r="AG40" i="2" s="1"/>
  <c r="AF41" i="2"/>
  <c r="AG41" i="2" s="1"/>
  <c r="AF42" i="2"/>
  <c r="AG42" i="2" s="1"/>
  <c r="AF43" i="2"/>
  <c r="AG43" i="2" s="1"/>
  <c r="AF44" i="2"/>
  <c r="AG44" i="2" s="1"/>
  <c r="AF45" i="2"/>
  <c r="AG45" i="2" s="1"/>
  <c r="AF46" i="2"/>
  <c r="AG46" i="2" s="1"/>
  <c r="AF47" i="2"/>
  <c r="AG47" i="2" s="1"/>
  <c r="AF48" i="2"/>
  <c r="AG48" i="2" s="1"/>
  <c r="BC9" i="2"/>
  <c r="BB9" i="2"/>
  <c r="AB25" i="2"/>
  <c r="AB24" i="2"/>
  <c r="AB23" i="2"/>
  <c r="AB22" i="2"/>
  <c r="AB21" i="2"/>
  <c r="AB20" i="2"/>
  <c r="AB19" i="2"/>
  <c r="AB18" i="2"/>
  <c r="AB17" i="2"/>
  <c r="AB16" i="2"/>
  <c r="AB15" i="2"/>
  <c r="AC14" i="2"/>
  <c r="X14" i="2"/>
  <c r="Y14" i="2"/>
  <c r="AA14" i="2" s="1"/>
  <c r="AB26" i="2" s="1"/>
  <c r="AB14" i="2"/>
  <c r="V25" i="2"/>
  <c r="V24" i="2"/>
  <c r="V23" i="2"/>
  <c r="V22" i="2"/>
  <c r="V21" i="2"/>
  <c r="V20" i="2"/>
  <c r="V19" i="2"/>
  <c r="V18" i="2"/>
  <c r="V17" i="2"/>
  <c r="V16" i="2"/>
  <c r="V15" i="2"/>
  <c r="W14" i="2"/>
  <c r="R14" i="2"/>
  <c r="S14" i="2"/>
  <c r="V14" i="2"/>
  <c r="N3" i="2"/>
  <c r="Q3" i="2" s="1"/>
  <c r="P3" i="2"/>
  <c r="P4" i="2" s="1"/>
  <c r="P5" i="2" s="1"/>
  <c r="P6" i="2" s="1"/>
  <c r="P7" i="2" s="1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M3" i="2"/>
  <c r="L3" i="2"/>
  <c r="L4" i="2" s="1"/>
  <c r="L5" i="2" s="1"/>
  <c r="L6" i="2" s="1"/>
  <c r="L7" i="2" s="1"/>
  <c r="L8" i="2" s="1"/>
  <c r="L9" i="2" s="1"/>
  <c r="L10" i="2" s="1"/>
  <c r="L11" i="2" s="1"/>
  <c r="L12" i="2" s="1"/>
  <c r="L13" i="2" s="1"/>
  <c r="L14" i="2" s="1"/>
  <c r="L15" i="2" s="1"/>
  <c r="L16" i="2" s="1"/>
  <c r="L17" i="2" s="1"/>
  <c r="L18" i="2" s="1"/>
  <c r="L19" i="2" s="1"/>
  <c r="L20" i="2" s="1"/>
  <c r="L21" i="2" s="1"/>
  <c r="L22" i="2" s="1"/>
  <c r="L23" i="2" s="1"/>
  <c r="L24" i="2" s="1"/>
  <c r="L25" i="2" s="1"/>
  <c r="L26" i="2" s="1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J3" i="2"/>
  <c r="G3" i="2"/>
  <c r="H3" i="2"/>
  <c r="F3" i="2"/>
  <c r="E4" i="2"/>
  <c r="E5" i="2" s="1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 s="1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 s="1"/>
  <c r="E44" i="2" s="1"/>
  <c r="E45" i="2" s="1"/>
  <c r="E46" i="2" s="1"/>
  <c r="E47" i="2" s="1"/>
  <c r="E48" i="2" s="1"/>
  <c r="E49" i="2" s="1"/>
  <c r="DB2" i="2"/>
  <c r="DB3" i="2"/>
  <c r="DB4" i="2"/>
  <c r="DB5" i="2"/>
  <c r="DB6" i="2"/>
  <c r="DB7" i="2"/>
  <c r="DB8" i="2"/>
  <c r="DB9" i="2"/>
  <c r="DB10" i="2"/>
  <c r="DB11" i="2"/>
  <c r="DB12" i="2"/>
  <c r="DB13" i="2"/>
  <c r="DB14" i="2"/>
  <c r="DB15" i="2"/>
  <c r="DB16" i="2"/>
  <c r="DB17" i="2"/>
  <c r="DB18" i="2"/>
  <c r="DB19" i="2"/>
  <c r="DB20" i="2"/>
  <c r="DB21" i="2"/>
  <c r="DB22" i="2"/>
  <c r="DB23" i="2"/>
  <c r="DB24" i="2"/>
  <c r="DB25" i="2"/>
  <c r="DB26" i="2"/>
  <c r="DB27" i="2"/>
  <c r="DB28" i="2"/>
  <c r="DB29" i="2"/>
  <c r="DB30" i="2"/>
  <c r="DB31" i="2"/>
  <c r="DB32" i="2"/>
  <c r="DB33" i="2"/>
  <c r="DB34" i="2"/>
  <c r="DB35" i="2"/>
  <c r="DB36" i="2"/>
  <c r="DB37" i="2"/>
  <c r="DB38" i="2"/>
  <c r="DB39" i="2"/>
  <c r="DB40" i="2"/>
  <c r="DB41" i="2"/>
  <c r="DB42" i="2"/>
  <c r="DB43" i="2"/>
  <c r="DB44" i="2"/>
  <c r="DB45" i="2"/>
  <c r="DB46" i="2"/>
  <c r="DB47" i="2"/>
  <c r="DB48" i="2"/>
  <c r="DA2" i="2"/>
  <c r="DA3" i="2"/>
  <c r="DA4" i="2"/>
  <c r="DA5" i="2"/>
  <c r="DA6" i="2"/>
  <c r="DA7" i="2"/>
  <c r="DA8" i="2"/>
  <c r="DA9" i="2"/>
  <c r="DA10" i="2"/>
  <c r="DA11" i="2"/>
  <c r="DA12" i="2"/>
  <c r="DA13" i="2"/>
  <c r="DA14" i="2"/>
  <c r="DA15" i="2"/>
  <c r="DA16" i="2"/>
  <c r="DA17" i="2"/>
  <c r="DA18" i="2"/>
  <c r="DA19" i="2"/>
  <c r="DA20" i="2"/>
  <c r="DA21" i="2"/>
  <c r="DA22" i="2"/>
  <c r="DA23" i="2"/>
  <c r="DA24" i="2"/>
  <c r="DA25" i="2"/>
  <c r="DA26" i="2"/>
  <c r="DA27" i="2"/>
  <c r="DA28" i="2"/>
  <c r="DA29" i="2"/>
  <c r="DA30" i="2"/>
  <c r="DA31" i="2"/>
  <c r="DA32" i="2"/>
  <c r="DA33" i="2"/>
  <c r="DA34" i="2"/>
  <c r="DA35" i="2"/>
  <c r="DA36" i="2"/>
  <c r="DA37" i="2"/>
  <c r="DA38" i="2"/>
  <c r="DA39" i="2"/>
  <c r="DA40" i="2"/>
  <c r="DA41" i="2"/>
  <c r="DA42" i="2"/>
  <c r="DA43" i="2"/>
  <c r="DA44" i="2"/>
  <c r="DA45" i="2"/>
  <c r="DA46" i="2"/>
  <c r="DA47" i="2"/>
  <c r="DA48" i="2"/>
  <c r="AJ3" i="2" l="1"/>
  <c r="AK3" i="2" s="1"/>
  <c r="AJ42" i="2"/>
  <c r="AK42" i="2" s="1"/>
  <c r="AJ34" i="2"/>
  <c r="AK34" i="2" s="1"/>
  <c r="AJ22" i="2"/>
  <c r="AK22" i="2" s="1"/>
  <c r="AJ10" i="2"/>
  <c r="AK10" i="2" s="1"/>
  <c r="AJ45" i="2"/>
  <c r="AK45" i="2" s="1"/>
  <c r="AJ41" i="2"/>
  <c r="AK41" i="2" s="1"/>
  <c r="AJ37" i="2"/>
  <c r="AK37" i="2" s="1"/>
  <c r="AJ33" i="2"/>
  <c r="AK33" i="2" s="1"/>
  <c r="AJ29" i="2"/>
  <c r="AK29" i="2" s="1"/>
  <c r="AJ25" i="2"/>
  <c r="AK25" i="2" s="1"/>
  <c r="AJ21" i="2"/>
  <c r="AK21" i="2" s="1"/>
  <c r="AJ17" i="2"/>
  <c r="AK17" i="2" s="1"/>
  <c r="AJ13" i="2"/>
  <c r="AK13" i="2" s="1"/>
  <c r="AJ9" i="2"/>
  <c r="AK9" i="2" s="1"/>
  <c r="AJ5" i="2"/>
  <c r="AK5" i="2" s="1"/>
  <c r="AJ46" i="2"/>
  <c r="AK46" i="2" s="1"/>
  <c r="AJ30" i="2"/>
  <c r="AK30" i="2" s="1"/>
  <c r="AJ14" i="2"/>
  <c r="AK14" i="2" s="1"/>
  <c r="AJ2" i="2"/>
  <c r="AK2" i="2" s="1"/>
  <c r="AJ48" i="2"/>
  <c r="AK48" i="2" s="1"/>
  <c r="AJ44" i="2"/>
  <c r="AK44" i="2" s="1"/>
  <c r="AJ40" i="2"/>
  <c r="AK40" i="2" s="1"/>
  <c r="AJ36" i="2"/>
  <c r="AK36" i="2" s="1"/>
  <c r="AJ32" i="2"/>
  <c r="AK32" i="2" s="1"/>
  <c r="AJ28" i="2"/>
  <c r="AK28" i="2" s="1"/>
  <c r="AJ24" i="2"/>
  <c r="AK24" i="2" s="1"/>
  <c r="AJ20" i="2"/>
  <c r="AK20" i="2" s="1"/>
  <c r="AJ16" i="2"/>
  <c r="AK16" i="2" s="1"/>
  <c r="AJ12" i="2"/>
  <c r="AK12" i="2" s="1"/>
  <c r="AJ8" i="2"/>
  <c r="AK8" i="2" s="1"/>
  <c r="AJ4" i="2"/>
  <c r="AK4" i="2" s="1"/>
  <c r="AJ38" i="2"/>
  <c r="AK38" i="2" s="1"/>
  <c r="AJ26" i="2"/>
  <c r="AK26" i="2" s="1"/>
  <c r="AJ18" i="2"/>
  <c r="AK18" i="2" s="1"/>
  <c r="AJ6" i="2"/>
  <c r="AK6" i="2" s="1"/>
  <c r="AJ47" i="2"/>
  <c r="AK47" i="2" s="1"/>
  <c r="AJ43" i="2"/>
  <c r="AK43" i="2" s="1"/>
  <c r="AJ39" i="2"/>
  <c r="AK39" i="2" s="1"/>
  <c r="AJ35" i="2"/>
  <c r="AK35" i="2" s="1"/>
  <c r="AJ31" i="2"/>
  <c r="AK31" i="2" s="1"/>
  <c r="AJ27" i="2"/>
  <c r="AK27" i="2" s="1"/>
  <c r="AJ23" i="2"/>
  <c r="AK23" i="2" s="1"/>
  <c r="AJ19" i="2"/>
  <c r="AK19" i="2" s="1"/>
  <c r="AJ15" i="2"/>
  <c r="AK15" i="2" s="1"/>
  <c r="AJ11" i="2"/>
  <c r="AK11" i="2" s="1"/>
  <c r="AJ7" i="2"/>
  <c r="AK7" i="2" s="1"/>
  <c r="AH3" i="2"/>
  <c r="AI3" i="2" s="1"/>
  <c r="AH42" i="2"/>
  <c r="AI42" i="2" s="1"/>
  <c r="AH34" i="2"/>
  <c r="AI34" i="2" s="1"/>
  <c r="AH26" i="2"/>
  <c r="AI26" i="2" s="1"/>
  <c r="AH14" i="2"/>
  <c r="AI14" i="2" s="1"/>
  <c r="AH6" i="2"/>
  <c r="AI6" i="2" s="1"/>
  <c r="AH45" i="2"/>
  <c r="AI45" i="2" s="1"/>
  <c r="AH41" i="2"/>
  <c r="AI41" i="2" s="1"/>
  <c r="AH37" i="2"/>
  <c r="AI37" i="2" s="1"/>
  <c r="AH33" i="2"/>
  <c r="AI33" i="2" s="1"/>
  <c r="AH29" i="2"/>
  <c r="AI29" i="2" s="1"/>
  <c r="AH25" i="2"/>
  <c r="AI25" i="2" s="1"/>
  <c r="AH21" i="2"/>
  <c r="AI21" i="2" s="1"/>
  <c r="AH17" i="2"/>
  <c r="AI17" i="2" s="1"/>
  <c r="AH13" i="2"/>
  <c r="AI13" i="2" s="1"/>
  <c r="AH9" i="2"/>
  <c r="AI9" i="2" s="1"/>
  <c r="AH5" i="2"/>
  <c r="AI5" i="2" s="1"/>
  <c r="AH46" i="2"/>
  <c r="AI46" i="2" s="1"/>
  <c r="AH30" i="2"/>
  <c r="AI30" i="2" s="1"/>
  <c r="AH22" i="2"/>
  <c r="AI22" i="2" s="1"/>
  <c r="AH10" i="2"/>
  <c r="AI10" i="2" s="1"/>
  <c r="AH2" i="2"/>
  <c r="AI2" i="2" s="1"/>
  <c r="AH48" i="2"/>
  <c r="AI48" i="2" s="1"/>
  <c r="AH44" i="2"/>
  <c r="AI44" i="2" s="1"/>
  <c r="AH40" i="2"/>
  <c r="AI40" i="2" s="1"/>
  <c r="AH36" i="2"/>
  <c r="AI36" i="2" s="1"/>
  <c r="AH32" i="2"/>
  <c r="AI32" i="2" s="1"/>
  <c r="AH28" i="2"/>
  <c r="AI28" i="2" s="1"/>
  <c r="AH24" i="2"/>
  <c r="AI24" i="2" s="1"/>
  <c r="AH20" i="2"/>
  <c r="AI20" i="2" s="1"/>
  <c r="AH16" i="2"/>
  <c r="AI16" i="2" s="1"/>
  <c r="AH12" i="2"/>
  <c r="AI12" i="2" s="1"/>
  <c r="AH8" i="2"/>
  <c r="AI8" i="2" s="1"/>
  <c r="AH4" i="2"/>
  <c r="AI4" i="2" s="1"/>
  <c r="AH38" i="2"/>
  <c r="AI38" i="2" s="1"/>
  <c r="AH18" i="2"/>
  <c r="AI18" i="2" s="1"/>
  <c r="AH47" i="2"/>
  <c r="AI47" i="2" s="1"/>
  <c r="AH43" i="2"/>
  <c r="AI43" i="2" s="1"/>
  <c r="AH39" i="2"/>
  <c r="AI39" i="2" s="1"/>
  <c r="AH35" i="2"/>
  <c r="AI35" i="2" s="1"/>
  <c r="AH31" i="2"/>
  <c r="AI31" i="2" s="1"/>
  <c r="AH27" i="2"/>
  <c r="AI27" i="2" s="1"/>
  <c r="AH23" i="2"/>
  <c r="AI23" i="2" s="1"/>
  <c r="AH19" i="2"/>
  <c r="AI19" i="2" s="1"/>
  <c r="AH15" i="2"/>
  <c r="AI15" i="2" s="1"/>
  <c r="AH11" i="2"/>
  <c r="AI11" i="2" s="1"/>
  <c r="AH7" i="2"/>
  <c r="AI7" i="2" s="1"/>
  <c r="AD3" i="2"/>
  <c r="AE3" i="2" s="1"/>
  <c r="AD42" i="2"/>
  <c r="AE42" i="2" s="1"/>
  <c r="AD34" i="2"/>
  <c r="AE34" i="2" s="1"/>
  <c r="AD26" i="2"/>
  <c r="AE26" i="2" s="1"/>
  <c r="AD14" i="2"/>
  <c r="AE14" i="2" s="1"/>
  <c r="AD6" i="2"/>
  <c r="AE6" i="2" s="1"/>
  <c r="AD45" i="2"/>
  <c r="AE45" i="2" s="1"/>
  <c r="AD41" i="2"/>
  <c r="AE41" i="2" s="1"/>
  <c r="AD37" i="2"/>
  <c r="AE37" i="2" s="1"/>
  <c r="AD33" i="2"/>
  <c r="AE33" i="2" s="1"/>
  <c r="AD29" i="2"/>
  <c r="AE29" i="2" s="1"/>
  <c r="AD25" i="2"/>
  <c r="AE25" i="2" s="1"/>
  <c r="AD21" i="2"/>
  <c r="AE21" i="2" s="1"/>
  <c r="AD17" i="2"/>
  <c r="AE17" i="2" s="1"/>
  <c r="AD13" i="2"/>
  <c r="AE13" i="2" s="1"/>
  <c r="AD9" i="2"/>
  <c r="AE9" i="2" s="1"/>
  <c r="AD5" i="2"/>
  <c r="AE5" i="2" s="1"/>
  <c r="AD48" i="2"/>
  <c r="AE48" i="2" s="1"/>
  <c r="AD44" i="2"/>
  <c r="AE44" i="2" s="1"/>
  <c r="AD40" i="2"/>
  <c r="AE40" i="2" s="1"/>
  <c r="AD36" i="2"/>
  <c r="AE36" i="2" s="1"/>
  <c r="AD32" i="2"/>
  <c r="AE32" i="2" s="1"/>
  <c r="AD28" i="2"/>
  <c r="AE28" i="2" s="1"/>
  <c r="AD24" i="2"/>
  <c r="AE24" i="2" s="1"/>
  <c r="AD20" i="2"/>
  <c r="AE20" i="2" s="1"/>
  <c r="AD16" i="2"/>
  <c r="AE16" i="2" s="1"/>
  <c r="AD12" i="2"/>
  <c r="AE12" i="2" s="1"/>
  <c r="AD8" i="2"/>
  <c r="AE8" i="2" s="1"/>
  <c r="AD4" i="2"/>
  <c r="AE4" i="2" s="1"/>
  <c r="AD46" i="2"/>
  <c r="AE46" i="2" s="1"/>
  <c r="AD38" i="2"/>
  <c r="AE38" i="2" s="1"/>
  <c r="AD30" i="2"/>
  <c r="AE30" i="2" s="1"/>
  <c r="AD22" i="2"/>
  <c r="AE22" i="2" s="1"/>
  <c r="AD18" i="2"/>
  <c r="AE18" i="2" s="1"/>
  <c r="AD10" i="2"/>
  <c r="AE10" i="2" s="1"/>
  <c r="AD2" i="2"/>
  <c r="AE2" i="2" s="1"/>
  <c r="AD47" i="2"/>
  <c r="AE47" i="2" s="1"/>
  <c r="AD43" i="2"/>
  <c r="AE43" i="2" s="1"/>
  <c r="AD39" i="2"/>
  <c r="AE39" i="2" s="1"/>
  <c r="AD35" i="2"/>
  <c r="AE35" i="2" s="1"/>
  <c r="AD31" i="2"/>
  <c r="AE31" i="2" s="1"/>
  <c r="AD27" i="2"/>
  <c r="AE27" i="2" s="1"/>
  <c r="AD23" i="2"/>
  <c r="AE23" i="2" s="1"/>
  <c r="AD19" i="2"/>
  <c r="AE19" i="2" s="1"/>
  <c r="AD15" i="2"/>
  <c r="AE15" i="2" s="1"/>
  <c r="AD11" i="2"/>
  <c r="AE11" i="2" s="1"/>
  <c r="AD7" i="2"/>
  <c r="AE7" i="2" s="1"/>
  <c r="Z14" i="2"/>
  <c r="X15" i="2" s="1"/>
  <c r="AC15" i="2" s="1"/>
  <c r="T14" i="2"/>
  <c r="S15" i="2" s="1"/>
  <c r="U14" i="2"/>
  <c r="V26" i="2" s="1"/>
  <c r="O3" i="2"/>
  <c r="K4" i="2"/>
  <c r="I3" i="2"/>
  <c r="G4" i="2" s="1"/>
  <c r="F46" i="2"/>
  <c r="F42" i="2"/>
  <c r="F38" i="2"/>
  <c r="F34" i="2"/>
  <c r="F30" i="2"/>
  <c r="F26" i="2"/>
  <c r="F22" i="2"/>
  <c r="F18" i="2"/>
  <c r="F14" i="2"/>
  <c r="F10" i="2"/>
  <c r="F6" i="2"/>
  <c r="F45" i="2"/>
  <c r="F41" i="2"/>
  <c r="F37" i="2"/>
  <c r="F33" i="2"/>
  <c r="F29" i="2"/>
  <c r="F25" i="2"/>
  <c r="F21" i="2"/>
  <c r="F17" i="2"/>
  <c r="F13" i="2"/>
  <c r="F9" i="2"/>
  <c r="F5" i="2"/>
  <c r="F48" i="2"/>
  <c r="F44" i="2"/>
  <c r="F40" i="2"/>
  <c r="F36" i="2"/>
  <c r="F32" i="2"/>
  <c r="F28" i="2"/>
  <c r="F24" i="2"/>
  <c r="F20" i="2"/>
  <c r="F16" i="2"/>
  <c r="F12" i="2"/>
  <c r="F8" i="2"/>
  <c r="F4" i="2"/>
  <c r="F47" i="2"/>
  <c r="F43" i="2"/>
  <c r="F39" i="2"/>
  <c r="F35" i="2"/>
  <c r="F31" i="2"/>
  <c r="F27" i="2"/>
  <c r="F23" i="2"/>
  <c r="F19" i="2"/>
  <c r="F15" i="2"/>
  <c r="F11" i="2"/>
  <c r="F7" i="2"/>
  <c r="Y15" i="2" l="1"/>
  <c r="AA15" i="2" s="1"/>
  <c r="AB27" i="2" s="1"/>
  <c r="R15" i="2"/>
  <c r="W15" i="2" s="1"/>
  <c r="U15" i="2"/>
  <c r="V27" i="2" s="1"/>
  <c r="T15" i="2"/>
  <c r="S16" i="2" s="1"/>
  <c r="O4" i="2"/>
  <c r="N4" i="2"/>
  <c r="Q4" i="2" s="1"/>
  <c r="K5" i="2"/>
  <c r="M4" i="2"/>
  <c r="H4" i="2"/>
  <c r="I4" i="2" s="1"/>
  <c r="J4" i="2"/>
  <c r="Z15" i="2" l="1"/>
  <c r="Y16" i="2" s="1"/>
  <c r="AA16" i="2" s="1"/>
  <c r="AB28" i="2" s="1"/>
  <c r="U16" i="2"/>
  <c r="V28" i="2" s="1"/>
  <c r="T16" i="2"/>
  <c r="S17" i="2" s="1"/>
  <c r="R16" i="2"/>
  <c r="W16" i="2" s="1"/>
  <c r="O5" i="2"/>
  <c r="N5" i="2"/>
  <c r="Q5" i="2" s="1"/>
  <c r="K6" i="2"/>
  <c r="M5" i="2"/>
  <c r="G5" i="2"/>
  <c r="X16" i="2" l="1"/>
  <c r="AC16" i="2" s="1"/>
  <c r="Z16" i="2"/>
  <c r="Y17" i="2" s="1"/>
  <c r="AA17" i="2" s="1"/>
  <c r="AB29" i="2" s="1"/>
  <c r="U17" i="2"/>
  <c r="V29" i="2" s="1"/>
  <c r="T17" i="2"/>
  <c r="S18" i="2" s="1"/>
  <c r="R17" i="2"/>
  <c r="W17" i="2" s="1"/>
  <c r="O6" i="2"/>
  <c r="N6" i="2"/>
  <c r="Q6" i="2" s="1"/>
  <c r="K7" i="2"/>
  <c r="M6" i="2"/>
  <c r="H5" i="2"/>
  <c r="I5" i="2" s="1"/>
  <c r="J5" i="2"/>
  <c r="X17" i="2" l="1"/>
  <c r="AC17" i="2" s="1"/>
  <c r="Z17" i="2"/>
  <c r="Y18" i="2" s="1"/>
  <c r="AA18" i="2" s="1"/>
  <c r="AB30" i="2" s="1"/>
  <c r="U18" i="2"/>
  <c r="V30" i="2" s="1"/>
  <c r="T18" i="2"/>
  <c r="S19" i="2" s="1"/>
  <c r="R18" i="2"/>
  <c r="W18" i="2" s="1"/>
  <c r="O7" i="2"/>
  <c r="N7" i="2"/>
  <c r="Q7" i="2" s="1"/>
  <c r="K8" i="2"/>
  <c r="M7" i="2"/>
  <c r="G6" i="2"/>
  <c r="X18" i="2" l="1"/>
  <c r="AC18" i="2" s="1"/>
  <c r="Z18" i="2"/>
  <c r="Y19" i="2" s="1"/>
  <c r="AA19" i="2" s="1"/>
  <c r="AB31" i="2" s="1"/>
  <c r="R19" i="2"/>
  <c r="W19" i="2" s="1"/>
  <c r="U19" i="2"/>
  <c r="V31" i="2" s="1"/>
  <c r="T19" i="2"/>
  <c r="S20" i="2" s="1"/>
  <c r="O8" i="2"/>
  <c r="N8" i="2"/>
  <c r="Q8" i="2" s="1"/>
  <c r="K9" i="2"/>
  <c r="M8" i="2"/>
  <c r="H6" i="2"/>
  <c r="I6" i="2" s="1"/>
  <c r="J6" i="2"/>
  <c r="X19" i="2" l="1"/>
  <c r="AC19" i="2" s="1"/>
  <c r="Z19" i="2"/>
  <c r="Y20" i="2" s="1"/>
  <c r="AA20" i="2" s="1"/>
  <c r="AB32" i="2" s="1"/>
  <c r="U20" i="2"/>
  <c r="V32" i="2" s="1"/>
  <c r="T20" i="2"/>
  <c r="S21" i="2" s="1"/>
  <c r="R20" i="2"/>
  <c r="W20" i="2" s="1"/>
  <c r="O9" i="2"/>
  <c r="N9" i="2"/>
  <c r="Q9" i="2" s="1"/>
  <c r="K10" i="2"/>
  <c r="M9" i="2"/>
  <c r="G7" i="2"/>
  <c r="X20" i="2" l="1"/>
  <c r="AC20" i="2" s="1"/>
  <c r="Z20" i="2"/>
  <c r="Y21" i="2" s="1"/>
  <c r="AA21" i="2" s="1"/>
  <c r="AB33" i="2" s="1"/>
  <c r="U21" i="2"/>
  <c r="V33" i="2" s="1"/>
  <c r="T21" i="2"/>
  <c r="S22" i="2" s="1"/>
  <c r="R21" i="2"/>
  <c r="W21" i="2" s="1"/>
  <c r="O10" i="2"/>
  <c r="N10" i="2"/>
  <c r="Q10" i="2" s="1"/>
  <c r="K11" i="2"/>
  <c r="M10" i="2"/>
  <c r="H7" i="2"/>
  <c r="I7" i="2" s="1"/>
  <c r="J7" i="2"/>
  <c r="X21" i="2" l="1"/>
  <c r="AC21" i="2" s="1"/>
  <c r="Z21" i="2"/>
  <c r="Y22" i="2" s="1"/>
  <c r="AA22" i="2" s="1"/>
  <c r="AB34" i="2" s="1"/>
  <c r="R22" i="2"/>
  <c r="W22" i="2" s="1"/>
  <c r="U22" i="2"/>
  <c r="V34" i="2" s="1"/>
  <c r="T22" i="2"/>
  <c r="S23" i="2" s="1"/>
  <c r="O11" i="2"/>
  <c r="N11" i="2"/>
  <c r="Q11" i="2" s="1"/>
  <c r="K12" i="2"/>
  <c r="M11" i="2"/>
  <c r="G8" i="2"/>
  <c r="X22" i="2" l="1"/>
  <c r="AC22" i="2" s="1"/>
  <c r="Z22" i="2"/>
  <c r="Y23" i="2" s="1"/>
  <c r="AA23" i="2" s="1"/>
  <c r="AB35" i="2" s="1"/>
  <c r="R23" i="2"/>
  <c r="W23" i="2" s="1"/>
  <c r="U23" i="2"/>
  <c r="V35" i="2" s="1"/>
  <c r="T23" i="2"/>
  <c r="S24" i="2" s="1"/>
  <c r="O12" i="2"/>
  <c r="N12" i="2"/>
  <c r="Q12" i="2" s="1"/>
  <c r="K13" i="2"/>
  <c r="M12" i="2"/>
  <c r="H8" i="2"/>
  <c r="J8" i="2"/>
  <c r="I8" i="2"/>
  <c r="Z23" i="2" l="1"/>
  <c r="Y24" i="2" s="1"/>
  <c r="AA24" i="2" s="1"/>
  <c r="AB36" i="2" s="1"/>
  <c r="X23" i="2"/>
  <c r="AC23" i="2" s="1"/>
  <c r="U24" i="2"/>
  <c r="V36" i="2" s="1"/>
  <c r="T24" i="2"/>
  <c r="S25" i="2" s="1"/>
  <c r="R24" i="2"/>
  <c r="W24" i="2" s="1"/>
  <c r="O13" i="2"/>
  <c r="N13" i="2"/>
  <c r="Q13" i="2" s="1"/>
  <c r="K14" i="2"/>
  <c r="M13" i="2"/>
  <c r="G9" i="2"/>
  <c r="X24" i="2" l="1"/>
  <c r="AC24" i="2" s="1"/>
  <c r="Z24" i="2"/>
  <c r="X25" i="2" s="1"/>
  <c r="AC25" i="2" s="1"/>
  <c r="U25" i="2"/>
  <c r="V37" i="2" s="1"/>
  <c r="T25" i="2"/>
  <c r="R26" i="2" s="1"/>
  <c r="W26" i="2" s="1"/>
  <c r="R25" i="2"/>
  <c r="W25" i="2" s="1"/>
  <c r="O14" i="2"/>
  <c r="N14" i="2"/>
  <c r="Q14" i="2" s="1"/>
  <c r="K15" i="2"/>
  <c r="M14" i="2"/>
  <c r="H9" i="2"/>
  <c r="I9" i="2" s="1"/>
  <c r="J9" i="2"/>
  <c r="Y25" i="2" l="1"/>
  <c r="Z25" i="2" s="1"/>
  <c r="Y26" i="2" s="1"/>
  <c r="AA26" i="2" s="1"/>
  <c r="AB38" i="2" s="1"/>
  <c r="S26" i="2"/>
  <c r="O15" i="2"/>
  <c r="N15" i="2"/>
  <c r="Q15" i="2" s="1"/>
  <c r="K16" i="2"/>
  <c r="M15" i="2"/>
  <c r="G10" i="2"/>
  <c r="X26" i="2" l="1"/>
  <c r="AC26" i="2" s="1"/>
  <c r="AA25" i="2"/>
  <c r="AB37" i="2" s="1"/>
  <c r="Z26" i="2"/>
  <c r="X27" i="2" s="1"/>
  <c r="AC27" i="2" s="1"/>
  <c r="U26" i="2"/>
  <c r="V38" i="2" s="1"/>
  <c r="T26" i="2"/>
  <c r="R27" i="2" s="1"/>
  <c r="W27" i="2" s="1"/>
  <c r="O16" i="2"/>
  <c r="N16" i="2"/>
  <c r="Q16" i="2" s="1"/>
  <c r="K17" i="2"/>
  <c r="M16" i="2"/>
  <c r="H10" i="2"/>
  <c r="I10" i="2" s="1"/>
  <c r="J10" i="2"/>
  <c r="Y27" i="2" l="1"/>
  <c r="AA27" i="2" s="1"/>
  <c r="AB39" i="2" s="1"/>
  <c r="S27" i="2"/>
  <c r="O17" i="2"/>
  <c r="N17" i="2"/>
  <c r="Q17" i="2" s="1"/>
  <c r="K18" i="2"/>
  <c r="M17" i="2"/>
  <c r="G11" i="2"/>
  <c r="KH3" i="2"/>
  <c r="KI3" i="2"/>
  <c r="KH4" i="2"/>
  <c r="KI4" i="2"/>
  <c r="KH5" i="2"/>
  <c r="KI5" i="2"/>
  <c r="KH6" i="2"/>
  <c r="KI6" i="2"/>
  <c r="KH7" i="2"/>
  <c r="KI7" i="2"/>
  <c r="KH8" i="2"/>
  <c r="KI8" i="2"/>
  <c r="KH9" i="2"/>
  <c r="KI9" i="2"/>
  <c r="KH10" i="2"/>
  <c r="KI10" i="2"/>
  <c r="KH11" i="2"/>
  <c r="KI11" i="2"/>
  <c r="KH12" i="2"/>
  <c r="KI12" i="2"/>
  <c r="KH13" i="2"/>
  <c r="KI13" i="2"/>
  <c r="KH14" i="2"/>
  <c r="KI14" i="2"/>
  <c r="KH15" i="2"/>
  <c r="KI15" i="2"/>
  <c r="KH16" i="2"/>
  <c r="KI16" i="2"/>
  <c r="KH17" i="2"/>
  <c r="KI17" i="2"/>
  <c r="KH18" i="2"/>
  <c r="KI18" i="2"/>
  <c r="KH19" i="2"/>
  <c r="KI19" i="2"/>
  <c r="KH20" i="2"/>
  <c r="KI20" i="2"/>
  <c r="KH21" i="2"/>
  <c r="KI21" i="2"/>
  <c r="KH22" i="2"/>
  <c r="KI22" i="2"/>
  <c r="KH23" i="2"/>
  <c r="KI23" i="2"/>
  <c r="KH24" i="2"/>
  <c r="KI24" i="2"/>
  <c r="KH25" i="2"/>
  <c r="KI25" i="2"/>
  <c r="KH26" i="2"/>
  <c r="KI26" i="2"/>
  <c r="KH27" i="2"/>
  <c r="KI27" i="2"/>
  <c r="KH28" i="2"/>
  <c r="KI28" i="2"/>
  <c r="KH29" i="2"/>
  <c r="KI29" i="2"/>
  <c r="KH30" i="2"/>
  <c r="KI30" i="2"/>
  <c r="KH31" i="2"/>
  <c r="KI31" i="2"/>
  <c r="KH32" i="2"/>
  <c r="KI32" i="2"/>
  <c r="KH33" i="2"/>
  <c r="KI33" i="2"/>
  <c r="KH34" i="2"/>
  <c r="KI34" i="2"/>
  <c r="KH35" i="2"/>
  <c r="KI35" i="2"/>
  <c r="KH36" i="2"/>
  <c r="KI36" i="2"/>
  <c r="KH37" i="2"/>
  <c r="KI37" i="2"/>
  <c r="KH38" i="2"/>
  <c r="KI38" i="2"/>
  <c r="KH39" i="2"/>
  <c r="KI39" i="2"/>
  <c r="KH40" i="2"/>
  <c r="KI40" i="2"/>
  <c r="KH41" i="2"/>
  <c r="KI41" i="2"/>
  <c r="KH42" i="2"/>
  <c r="KI42" i="2"/>
  <c r="KH43" i="2"/>
  <c r="KI43" i="2"/>
  <c r="KH44" i="2"/>
  <c r="KI44" i="2"/>
  <c r="KH45" i="2"/>
  <c r="KI45" i="2"/>
  <c r="KH46" i="2"/>
  <c r="KI46" i="2"/>
  <c r="KH47" i="2"/>
  <c r="KI47" i="2"/>
  <c r="KH48" i="2"/>
  <c r="KI48" i="2"/>
  <c r="KH49" i="2"/>
  <c r="KI49" i="2"/>
  <c r="KH50" i="2"/>
  <c r="KI50" i="2"/>
  <c r="KH51" i="2"/>
  <c r="KI51" i="2"/>
  <c r="KH52" i="2"/>
  <c r="KI52" i="2"/>
  <c r="KH53" i="2"/>
  <c r="KI53" i="2"/>
  <c r="KH54" i="2"/>
  <c r="KI54" i="2"/>
  <c r="KH55" i="2"/>
  <c r="KI55" i="2"/>
  <c r="KH56" i="2"/>
  <c r="KI56" i="2"/>
  <c r="KH57" i="2"/>
  <c r="KI57" i="2"/>
  <c r="KH58" i="2"/>
  <c r="KI58" i="2"/>
  <c r="KH59" i="2"/>
  <c r="KI59" i="2"/>
  <c r="KH60" i="2"/>
  <c r="KI60" i="2"/>
  <c r="KH61" i="2"/>
  <c r="KI61" i="2"/>
  <c r="KH62" i="2"/>
  <c r="KI62" i="2"/>
  <c r="KH63" i="2"/>
  <c r="KI63" i="2"/>
  <c r="KH64" i="2"/>
  <c r="KI64" i="2"/>
  <c r="KH65" i="2"/>
  <c r="KI65" i="2"/>
  <c r="KH66" i="2"/>
  <c r="KI66" i="2"/>
  <c r="KH67" i="2"/>
  <c r="KI67" i="2"/>
  <c r="KH68" i="2"/>
  <c r="KI68" i="2"/>
  <c r="KH69" i="2"/>
  <c r="KI69" i="2"/>
  <c r="KH70" i="2"/>
  <c r="KI70" i="2"/>
  <c r="KH71" i="2"/>
  <c r="KI71" i="2"/>
  <c r="KH72" i="2"/>
  <c r="KI72" i="2"/>
  <c r="KH73" i="2"/>
  <c r="KI73" i="2"/>
  <c r="KH74" i="2"/>
  <c r="KI74" i="2"/>
  <c r="KH75" i="2"/>
  <c r="KI75" i="2"/>
  <c r="KH76" i="2"/>
  <c r="KI76" i="2"/>
  <c r="KH77" i="2"/>
  <c r="KI77" i="2"/>
  <c r="KH78" i="2"/>
  <c r="KI78" i="2"/>
  <c r="KH79" i="2"/>
  <c r="KI79" i="2"/>
  <c r="KH80" i="2"/>
  <c r="KI80" i="2"/>
  <c r="KH81" i="2"/>
  <c r="KI81" i="2"/>
  <c r="KH82" i="2"/>
  <c r="KI82" i="2"/>
  <c r="KH83" i="2"/>
  <c r="KI83" i="2"/>
  <c r="KH84" i="2"/>
  <c r="KI84" i="2"/>
  <c r="KH85" i="2"/>
  <c r="KI85" i="2"/>
  <c r="KH86" i="2"/>
  <c r="KI86" i="2"/>
  <c r="KH87" i="2"/>
  <c r="KI87" i="2"/>
  <c r="KH88" i="2"/>
  <c r="KI88" i="2"/>
  <c r="KH89" i="2"/>
  <c r="KI89" i="2"/>
  <c r="KH90" i="2"/>
  <c r="KI90" i="2"/>
  <c r="KH91" i="2"/>
  <c r="KI91" i="2"/>
  <c r="KH92" i="2"/>
  <c r="KI92" i="2"/>
  <c r="KH93" i="2"/>
  <c r="KI93" i="2"/>
  <c r="KH94" i="2"/>
  <c r="KI94" i="2"/>
  <c r="KH95" i="2"/>
  <c r="KI95" i="2"/>
  <c r="KH96" i="2"/>
  <c r="KI96" i="2"/>
  <c r="KH97" i="2"/>
  <c r="KI97" i="2"/>
  <c r="KH98" i="2"/>
  <c r="KI98" i="2"/>
  <c r="KH99" i="2"/>
  <c r="KI99" i="2"/>
  <c r="KH100" i="2"/>
  <c r="KI100" i="2"/>
  <c r="KH101" i="2"/>
  <c r="KI101" i="2"/>
  <c r="KH102" i="2"/>
  <c r="KI102" i="2"/>
  <c r="KH103" i="2"/>
  <c r="KI103" i="2"/>
  <c r="KH104" i="2"/>
  <c r="KI104" i="2"/>
  <c r="KH105" i="2"/>
  <c r="KI105" i="2"/>
  <c r="KH106" i="2"/>
  <c r="KI106" i="2"/>
  <c r="KH107" i="2"/>
  <c r="KI107" i="2"/>
  <c r="KH108" i="2"/>
  <c r="KI108" i="2"/>
  <c r="KH109" i="2"/>
  <c r="KI109" i="2"/>
  <c r="KH110" i="2"/>
  <c r="KI110" i="2"/>
  <c r="KH111" i="2"/>
  <c r="KI111" i="2"/>
  <c r="KH112" i="2"/>
  <c r="KI112" i="2"/>
  <c r="KH113" i="2"/>
  <c r="KI113" i="2"/>
  <c r="KH114" i="2"/>
  <c r="KI114" i="2"/>
  <c r="KH115" i="2"/>
  <c r="KI115" i="2"/>
  <c r="KH116" i="2"/>
  <c r="KI116" i="2"/>
  <c r="KH117" i="2"/>
  <c r="KI117" i="2"/>
  <c r="KH118" i="2"/>
  <c r="KI118" i="2"/>
  <c r="KH119" i="2"/>
  <c r="KI119" i="2"/>
  <c r="KH120" i="2"/>
  <c r="KI120" i="2"/>
  <c r="KH121" i="2"/>
  <c r="KI121" i="2"/>
  <c r="KH122" i="2"/>
  <c r="KI122" i="2"/>
  <c r="KH123" i="2"/>
  <c r="KI123" i="2"/>
  <c r="KH124" i="2"/>
  <c r="KI124" i="2"/>
  <c r="KH125" i="2"/>
  <c r="KI125" i="2"/>
  <c r="KH126" i="2"/>
  <c r="KI126" i="2"/>
  <c r="KH127" i="2"/>
  <c r="KI127" i="2"/>
  <c r="KH128" i="2"/>
  <c r="KI128" i="2"/>
  <c r="KH129" i="2"/>
  <c r="KI129" i="2"/>
  <c r="KH130" i="2"/>
  <c r="KI130" i="2"/>
  <c r="KH131" i="2"/>
  <c r="KI131" i="2"/>
  <c r="KH132" i="2"/>
  <c r="KI132" i="2"/>
  <c r="KH133" i="2"/>
  <c r="KI133" i="2"/>
  <c r="KH134" i="2"/>
  <c r="KI134" i="2"/>
  <c r="KH135" i="2"/>
  <c r="KI135" i="2"/>
  <c r="KH136" i="2"/>
  <c r="KI136" i="2"/>
  <c r="KH137" i="2"/>
  <c r="KI137" i="2"/>
  <c r="KH138" i="2"/>
  <c r="KI138" i="2"/>
  <c r="KH139" i="2"/>
  <c r="KI139" i="2"/>
  <c r="KH140" i="2"/>
  <c r="KI140" i="2"/>
  <c r="KH141" i="2"/>
  <c r="KI141" i="2"/>
  <c r="KH142" i="2"/>
  <c r="KI142" i="2"/>
  <c r="KH143" i="2"/>
  <c r="KI143" i="2"/>
  <c r="KH144" i="2"/>
  <c r="KI144" i="2"/>
  <c r="KH145" i="2"/>
  <c r="KI145" i="2"/>
  <c r="KH146" i="2"/>
  <c r="KI146" i="2"/>
  <c r="KH147" i="2"/>
  <c r="KI147" i="2"/>
  <c r="KH148" i="2"/>
  <c r="KI148" i="2"/>
  <c r="KH149" i="2"/>
  <c r="KI149" i="2"/>
  <c r="KH150" i="2"/>
  <c r="KI150" i="2"/>
  <c r="KH151" i="2"/>
  <c r="KI151" i="2"/>
  <c r="KH152" i="2"/>
  <c r="KI152" i="2"/>
  <c r="KH153" i="2"/>
  <c r="KI153" i="2"/>
  <c r="KH154" i="2"/>
  <c r="KI154" i="2"/>
  <c r="KH155" i="2"/>
  <c r="KI155" i="2"/>
  <c r="KH156" i="2"/>
  <c r="KI156" i="2"/>
  <c r="KH157" i="2"/>
  <c r="KI157" i="2"/>
  <c r="KH158" i="2"/>
  <c r="KI158" i="2"/>
  <c r="KH159" i="2"/>
  <c r="KI159" i="2"/>
  <c r="KH160" i="2"/>
  <c r="KI160" i="2"/>
  <c r="KH161" i="2"/>
  <c r="KI161" i="2"/>
  <c r="KH162" i="2"/>
  <c r="KI162" i="2"/>
  <c r="KH163" i="2"/>
  <c r="KI163" i="2"/>
  <c r="KH164" i="2"/>
  <c r="KI164" i="2"/>
  <c r="KH165" i="2"/>
  <c r="KI165" i="2"/>
  <c r="KH166" i="2"/>
  <c r="KI166" i="2"/>
  <c r="KH167" i="2"/>
  <c r="KI167" i="2"/>
  <c r="KH168" i="2"/>
  <c r="KI168" i="2"/>
  <c r="KH169" i="2"/>
  <c r="KI169" i="2"/>
  <c r="KH170" i="2"/>
  <c r="KI170" i="2"/>
  <c r="KH171" i="2"/>
  <c r="KI171" i="2"/>
  <c r="KH172" i="2"/>
  <c r="KI172" i="2"/>
  <c r="KH173" i="2"/>
  <c r="KI173" i="2"/>
  <c r="KH174" i="2"/>
  <c r="KI174" i="2"/>
  <c r="KH175" i="2"/>
  <c r="KI175" i="2"/>
  <c r="KH176" i="2"/>
  <c r="KI176" i="2"/>
  <c r="KH177" i="2"/>
  <c r="KI177" i="2"/>
  <c r="KH178" i="2"/>
  <c r="KI178" i="2"/>
  <c r="KH179" i="2"/>
  <c r="KI179" i="2"/>
  <c r="KH180" i="2"/>
  <c r="KI180" i="2"/>
  <c r="KH181" i="2"/>
  <c r="KI181" i="2"/>
  <c r="KH182" i="2"/>
  <c r="KI182" i="2"/>
  <c r="KH183" i="2"/>
  <c r="KI183" i="2"/>
  <c r="KH184" i="2"/>
  <c r="KI184" i="2"/>
  <c r="KH185" i="2"/>
  <c r="KI185" i="2"/>
  <c r="KH186" i="2"/>
  <c r="KI186" i="2"/>
  <c r="KH187" i="2"/>
  <c r="KI187" i="2"/>
  <c r="KH188" i="2"/>
  <c r="KI188" i="2"/>
  <c r="KH189" i="2"/>
  <c r="KI189" i="2"/>
  <c r="KH190" i="2"/>
  <c r="KI190" i="2"/>
  <c r="KH191" i="2"/>
  <c r="KI191" i="2"/>
  <c r="KH192" i="2"/>
  <c r="KI192" i="2"/>
  <c r="KH193" i="2"/>
  <c r="KI193" i="2"/>
  <c r="KH194" i="2"/>
  <c r="KI194" i="2"/>
  <c r="KH195" i="2"/>
  <c r="KI195" i="2"/>
  <c r="KH196" i="2"/>
  <c r="KI196" i="2"/>
  <c r="KH197" i="2"/>
  <c r="KI197" i="2"/>
  <c r="KH198" i="2"/>
  <c r="KI198" i="2"/>
  <c r="KH199" i="2"/>
  <c r="KI199" i="2"/>
  <c r="KH200" i="2"/>
  <c r="KI200" i="2"/>
  <c r="KH201" i="2"/>
  <c r="KI201" i="2"/>
  <c r="KH202" i="2"/>
  <c r="KI202" i="2"/>
  <c r="KH203" i="2"/>
  <c r="KI203" i="2"/>
  <c r="KH204" i="2"/>
  <c r="KI204" i="2"/>
  <c r="KH205" i="2"/>
  <c r="KI205" i="2"/>
  <c r="KH206" i="2"/>
  <c r="KI206" i="2"/>
  <c r="KH207" i="2"/>
  <c r="KI207" i="2"/>
  <c r="KH208" i="2"/>
  <c r="KI208" i="2"/>
  <c r="KH209" i="2"/>
  <c r="KI209" i="2"/>
  <c r="KH210" i="2"/>
  <c r="KI210" i="2"/>
  <c r="KH211" i="2"/>
  <c r="KI211" i="2"/>
  <c r="KH212" i="2"/>
  <c r="KI212" i="2"/>
  <c r="KH213" i="2"/>
  <c r="KI213" i="2"/>
  <c r="KH214" i="2"/>
  <c r="KI214" i="2"/>
  <c r="KH215" i="2"/>
  <c r="KI215" i="2"/>
  <c r="KH216" i="2"/>
  <c r="KI216" i="2"/>
  <c r="KH217" i="2"/>
  <c r="KI217" i="2"/>
  <c r="KH218" i="2"/>
  <c r="KI218" i="2"/>
  <c r="KH219" i="2"/>
  <c r="KI219" i="2"/>
  <c r="KH220" i="2"/>
  <c r="KI220" i="2"/>
  <c r="KH221" i="2"/>
  <c r="KI221" i="2"/>
  <c r="KH222" i="2"/>
  <c r="KI222" i="2"/>
  <c r="KH223" i="2"/>
  <c r="KI223" i="2"/>
  <c r="KH224" i="2"/>
  <c r="KI224" i="2"/>
  <c r="KH225" i="2"/>
  <c r="KI225" i="2"/>
  <c r="KH226" i="2"/>
  <c r="KI226" i="2"/>
  <c r="KH227" i="2"/>
  <c r="KI227" i="2"/>
  <c r="KH228" i="2"/>
  <c r="KI228" i="2"/>
  <c r="KH229" i="2"/>
  <c r="KI229" i="2"/>
  <c r="KH230" i="2"/>
  <c r="KI230" i="2"/>
  <c r="KH231" i="2"/>
  <c r="KI231" i="2"/>
  <c r="KH232" i="2"/>
  <c r="KI232" i="2"/>
  <c r="KH233" i="2"/>
  <c r="KI233" i="2"/>
  <c r="KH234" i="2"/>
  <c r="KI234" i="2"/>
  <c r="KH235" i="2"/>
  <c r="KI235" i="2"/>
  <c r="KH236" i="2"/>
  <c r="KI236" i="2"/>
  <c r="KH237" i="2"/>
  <c r="KI237" i="2"/>
  <c r="KH238" i="2"/>
  <c r="KI238" i="2"/>
  <c r="KH239" i="2"/>
  <c r="KI239" i="2"/>
  <c r="KH240" i="2"/>
  <c r="KI240" i="2"/>
  <c r="KH241" i="2"/>
  <c r="KI241" i="2"/>
  <c r="KH242" i="2"/>
  <c r="KI242" i="2"/>
  <c r="KH243" i="2"/>
  <c r="KI243" i="2"/>
  <c r="KH244" i="2"/>
  <c r="KI244" i="2"/>
  <c r="KH245" i="2"/>
  <c r="KI245" i="2"/>
  <c r="KH246" i="2"/>
  <c r="KI246" i="2"/>
  <c r="KH247" i="2"/>
  <c r="KI247" i="2"/>
  <c r="KH248" i="2"/>
  <c r="KI248" i="2"/>
  <c r="KH249" i="2"/>
  <c r="KI249" i="2"/>
  <c r="KH250" i="2"/>
  <c r="KI250" i="2"/>
  <c r="KH251" i="2"/>
  <c r="KI251" i="2"/>
  <c r="KH252" i="2"/>
  <c r="KI252" i="2"/>
  <c r="KH253" i="2"/>
  <c r="KI253" i="2"/>
  <c r="KH254" i="2"/>
  <c r="KI254" i="2"/>
  <c r="KH255" i="2"/>
  <c r="KI255" i="2"/>
  <c r="KH256" i="2"/>
  <c r="KI256" i="2"/>
  <c r="KH257" i="2"/>
  <c r="KI257" i="2"/>
  <c r="KH258" i="2"/>
  <c r="KI258" i="2"/>
  <c r="KH259" i="2"/>
  <c r="KI259" i="2"/>
  <c r="KH260" i="2"/>
  <c r="KI260" i="2"/>
  <c r="KH261" i="2"/>
  <c r="KI261" i="2"/>
  <c r="KH262" i="2"/>
  <c r="KI262" i="2"/>
  <c r="KH263" i="2"/>
  <c r="KI263" i="2"/>
  <c r="KH264" i="2"/>
  <c r="KI264" i="2"/>
  <c r="KH265" i="2"/>
  <c r="KI265" i="2"/>
  <c r="KH266" i="2"/>
  <c r="KI266" i="2"/>
  <c r="KH267" i="2"/>
  <c r="KI267" i="2"/>
  <c r="KH268" i="2"/>
  <c r="KI268" i="2"/>
  <c r="KH269" i="2"/>
  <c r="KI269" i="2"/>
  <c r="KH270" i="2"/>
  <c r="KI270" i="2"/>
  <c r="KH271" i="2"/>
  <c r="KI271" i="2"/>
  <c r="KH272" i="2"/>
  <c r="KI272" i="2"/>
  <c r="KH273" i="2"/>
  <c r="KI273" i="2"/>
  <c r="KH274" i="2"/>
  <c r="KI274" i="2"/>
  <c r="KH275" i="2"/>
  <c r="KI275" i="2"/>
  <c r="KH276" i="2"/>
  <c r="KI276" i="2"/>
  <c r="KH277" i="2"/>
  <c r="KI277" i="2"/>
  <c r="KH278" i="2"/>
  <c r="KI278" i="2"/>
  <c r="KH279" i="2"/>
  <c r="KI279" i="2"/>
  <c r="KH280" i="2"/>
  <c r="KI280" i="2"/>
  <c r="KH281" i="2"/>
  <c r="KI281" i="2"/>
  <c r="KH282" i="2"/>
  <c r="KI282" i="2"/>
  <c r="KH283" i="2"/>
  <c r="KI283" i="2"/>
  <c r="KH284" i="2"/>
  <c r="KI284" i="2"/>
  <c r="KH285" i="2"/>
  <c r="KI285" i="2"/>
  <c r="KH286" i="2"/>
  <c r="KI286" i="2"/>
  <c r="KH287" i="2"/>
  <c r="KI287" i="2"/>
  <c r="KH288" i="2"/>
  <c r="KI288" i="2"/>
  <c r="KH289" i="2"/>
  <c r="KI289" i="2"/>
  <c r="KH290" i="2"/>
  <c r="KI290" i="2"/>
  <c r="KH291" i="2"/>
  <c r="KI291" i="2"/>
  <c r="KH292" i="2"/>
  <c r="KI292" i="2"/>
  <c r="KH293" i="2"/>
  <c r="KI293" i="2"/>
  <c r="KH294" i="2"/>
  <c r="KI294" i="2"/>
  <c r="KH295" i="2"/>
  <c r="KI295" i="2"/>
  <c r="KH296" i="2"/>
  <c r="KI296" i="2"/>
  <c r="KH297" i="2"/>
  <c r="KI297" i="2"/>
  <c r="KH298" i="2"/>
  <c r="KI298" i="2"/>
  <c r="KH299" i="2"/>
  <c r="KI299" i="2"/>
  <c r="KH300" i="2"/>
  <c r="KI300" i="2"/>
  <c r="KH301" i="2"/>
  <c r="KI301" i="2"/>
  <c r="KH302" i="2"/>
  <c r="KI302" i="2"/>
  <c r="KH303" i="2"/>
  <c r="KI303" i="2"/>
  <c r="KH304" i="2"/>
  <c r="KI304" i="2"/>
  <c r="KH305" i="2"/>
  <c r="KI305" i="2"/>
  <c r="KH306" i="2"/>
  <c r="KI306" i="2"/>
  <c r="KH307" i="2"/>
  <c r="KI307" i="2"/>
  <c r="KH308" i="2"/>
  <c r="KI308" i="2"/>
  <c r="KH309" i="2"/>
  <c r="KI309" i="2"/>
  <c r="KH310" i="2"/>
  <c r="KI310" i="2"/>
  <c r="KH311" i="2"/>
  <c r="KI311" i="2"/>
  <c r="KH312" i="2"/>
  <c r="KI312" i="2"/>
  <c r="KH313" i="2"/>
  <c r="KI313" i="2"/>
  <c r="KH314" i="2"/>
  <c r="KI314" i="2"/>
  <c r="KH315" i="2"/>
  <c r="KI315" i="2"/>
  <c r="KH316" i="2"/>
  <c r="KI316" i="2"/>
  <c r="KH317" i="2"/>
  <c r="KI317" i="2"/>
  <c r="KH318" i="2"/>
  <c r="KI318" i="2"/>
  <c r="KH319" i="2"/>
  <c r="KI319" i="2"/>
  <c r="KH320" i="2"/>
  <c r="KI320" i="2"/>
  <c r="KH321" i="2"/>
  <c r="KI321" i="2"/>
  <c r="KH322" i="2"/>
  <c r="KI322" i="2"/>
  <c r="KH323" i="2"/>
  <c r="KI323" i="2"/>
  <c r="KH324" i="2"/>
  <c r="KI324" i="2"/>
  <c r="KH325" i="2"/>
  <c r="KI325" i="2"/>
  <c r="KH326" i="2"/>
  <c r="KI326" i="2"/>
  <c r="KH327" i="2"/>
  <c r="KI327" i="2"/>
  <c r="KH328" i="2"/>
  <c r="KI328" i="2"/>
  <c r="KH329" i="2"/>
  <c r="KI329" i="2"/>
  <c r="KH330" i="2"/>
  <c r="KI330" i="2"/>
  <c r="KH331" i="2"/>
  <c r="KI331" i="2"/>
  <c r="KH332" i="2"/>
  <c r="KI332" i="2"/>
  <c r="KH333" i="2"/>
  <c r="KI333" i="2"/>
  <c r="KH334" i="2"/>
  <c r="KI334" i="2"/>
  <c r="KH335" i="2"/>
  <c r="KI335" i="2"/>
  <c r="KH336" i="2"/>
  <c r="KI336" i="2"/>
  <c r="KH337" i="2"/>
  <c r="KI337" i="2"/>
  <c r="KH338" i="2"/>
  <c r="KI338" i="2"/>
  <c r="KH339" i="2"/>
  <c r="KI339" i="2"/>
  <c r="KH340" i="2"/>
  <c r="KI340" i="2"/>
  <c r="KH341" i="2"/>
  <c r="KI341" i="2"/>
  <c r="KH342" i="2"/>
  <c r="KI342" i="2"/>
  <c r="KH343" i="2"/>
  <c r="KI343" i="2"/>
  <c r="KH344" i="2"/>
  <c r="KI344" i="2"/>
  <c r="KH345" i="2"/>
  <c r="KI345" i="2"/>
  <c r="KH346" i="2"/>
  <c r="KI346" i="2"/>
  <c r="KH347" i="2"/>
  <c r="KI347" i="2"/>
  <c r="KH348" i="2"/>
  <c r="KI348" i="2"/>
  <c r="KH349" i="2"/>
  <c r="KI349" i="2"/>
  <c r="KH350" i="2"/>
  <c r="KI350" i="2"/>
  <c r="KH351" i="2"/>
  <c r="KI351" i="2"/>
  <c r="KH352" i="2"/>
  <c r="KI352" i="2"/>
  <c r="KH353" i="2"/>
  <c r="KI353" i="2"/>
  <c r="KH354" i="2"/>
  <c r="KI354" i="2"/>
  <c r="KH355" i="2"/>
  <c r="KI355" i="2"/>
  <c r="KH356" i="2"/>
  <c r="KI356" i="2"/>
  <c r="KH357" i="2"/>
  <c r="KI357" i="2"/>
  <c r="KH358" i="2"/>
  <c r="KI358" i="2"/>
  <c r="KH359" i="2"/>
  <c r="KI359" i="2"/>
  <c r="KH360" i="2"/>
  <c r="KI360" i="2"/>
  <c r="KH361" i="2"/>
  <c r="KI361" i="2"/>
  <c r="KH362" i="2"/>
  <c r="KI362" i="2"/>
  <c r="KH363" i="2"/>
  <c r="KI363" i="2"/>
  <c r="KH364" i="2"/>
  <c r="KI364" i="2"/>
  <c r="KH365" i="2"/>
  <c r="KI365" i="2"/>
  <c r="KH366" i="2"/>
  <c r="KI366" i="2"/>
  <c r="KH367" i="2"/>
  <c r="KI367" i="2"/>
  <c r="KH368" i="2"/>
  <c r="KI368" i="2"/>
  <c r="KH369" i="2"/>
  <c r="KI369" i="2"/>
  <c r="KH370" i="2"/>
  <c r="KI370" i="2"/>
  <c r="KH371" i="2"/>
  <c r="KI371" i="2"/>
  <c r="KH372" i="2"/>
  <c r="KI372" i="2"/>
  <c r="KH373" i="2"/>
  <c r="KI373" i="2"/>
  <c r="KH374" i="2"/>
  <c r="KI374" i="2"/>
  <c r="KH375" i="2"/>
  <c r="KI375" i="2"/>
  <c r="KH376" i="2"/>
  <c r="KI376" i="2"/>
  <c r="KH377" i="2"/>
  <c r="KI377" i="2"/>
  <c r="KH378" i="2"/>
  <c r="KI378" i="2"/>
  <c r="KH379" i="2"/>
  <c r="KI379" i="2"/>
  <c r="KH380" i="2"/>
  <c r="KI380" i="2"/>
  <c r="KH381" i="2"/>
  <c r="KI381" i="2"/>
  <c r="KH382" i="2"/>
  <c r="KI382" i="2"/>
  <c r="KH383" i="2"/>
  <c r="KI383" i="2"/>
  <c r="KH384" i="2"/>
  <c r="KI384" i="2"/>
  <c r="KH385" i="2"/>
  <c r="KI385" i="2"/>
  <c r="KH386" i="2"/>
  <c r="KI386" i="2"/>
  <c r="KH387" i="2"/>
  <c r="KI387" i="2"/>
  <c r="KH388" i="2"/>
  <c r="KI388" i="2"/>
  <c r="KH389" i="2"/>
  <c r="KI389" i="2"/>
  <c r="KH390" i="2"/>
  <c r="KI390" i="2"/>
  <c r="KH391" i="2"/>
  <c r="KI391" i="2"/>
  <c r="KH392" i="2"/>
  <c r="KI392" i="2"/>
  <c r="KH393" i="2"/>
  <c r="KI393" i="2"/>
  <c r="KH394" i="2"/>
  <c r="KI394" i="2"/>
  <c r="KH395" i="2"/>
  <c r="KI395" i="2"/>
  <c r="KH396" i="2"/>
  <c r="KI396" i="2"/>
  <c r="KH397" i="2"/>
  <c r="KI397" i="2"/>
  <c r="KH398" i="2"/>
  <c r="KI398" i="2"/>
  <c r="KH399" i="2"/>
  <c r="KI399" i="2"/>
  <c r="KH400" i="2"/>
  <c r="KI400" i="2"/>
  <c r="KH401" i="2"/>
  <c r="KI401" i="2"/>
  <c r="KH402" i="2"/>
  <c r="KI402" i="2"/>
  <c r="KH403" i="2"/>
  <c r="KI403" i="2"/>
  <c r="KH404" i="2"/>
  <c r="KI404" i="2"/>
  <c r="KH405" i="2"/>
  <c r="KI405" i="2"/>
  <c r="KH406" i="2"/>
  <c r="KI406" i="2"/>
  <c r="KH407" i="2"/>
  <c r="KI407" i="2"/>
  <c r="KH408" i="2"/>
  <c r="KI408" i="2"/>
  <c r="KH409" i="2"/>
  <c r="KI409" i="2"/>
  <c r="KH410" i="2"/>
  <c r="KI410" i="2"/>
  <c r="KH411" i="2"/>
  <c r="KI411" i="2"/>
  <c r="KH412" i="2"/>
  <c r="KI412" i="2"/>
  <c r="KH413" i="2"/>
  <c r="KI413" i="2"/>
  <c r="KH414" i="2"/>
  <c r="KI414" i="2"/>
  <c r="KH415" i="2"/>
  <c r="KI415" i="2"/>
  <c r="KH416" i="2"/>
  <c r="KI416" i="2"/>
  <c r="KH417" i="2"/>
  <c r="KI417" i="2"/>
  <c r="KH418" i="2"/>
  <c r="KI418" i="2"/>
  <c r="KH419" i="2"/>
  <c r="KI419" i="2"/>
  <c r="KH420" i="2"/>
  <c r="KI420" i="2"/>
  <c r="KH421" i="2"/>
  <c r="KI421" i="2"/>
  <c r="KH422" i="2"/>
  <c r="KI422" i="2"/>
  <c r="KH423" i="2"/>
  <c r="KI423" i="2"/>
  <c r="KH424" i="2"/>
  <c r="KI424" i="2"/>
  <c r="KH425" i="2"/>
  <c r="KI425" i="2"/>
  <c r="KH426" i="2"/>
  <c r="KI426" i="2"/>
  <c r="KH427" i="2"/>
  <c r="KI427" i="2"/>
  <c r="KH428" i="2"/>
  <c r="KI428" i="2"/>
  <c r="KH429" i="2"/>
  <c r="KI429" i="2"/>
  <c r="KH430" i="2"/>
  <c r="KI430" i="2"/>
  <c r="KH431" i="2"/>
  <c r="KI431" i="2"/>
  <c r="KH432" i="2"/>
  <c r="KI432" i="2"/>
  <c r="KH433" i="2"/>
  <c r="KI433" i="2"/>
  <c r="KH434" i="2"/>
  <c r="KI434" i="2"/>
  <c r="KH435" i="2"/>
  <c r="KI435" i="2"/>
  <c r="KH436" i="2"/>
  <c r="KI436" i="2"/>
  <c r="KI2" i="2"/>
  <c r="KH2" i="2"/>
  <c r="Z27" i="2" l="1"/>
  <c r="X28" i="2" s="1"/>
  <c r="AC28" i="2" s="1"/>
  <c r="U27" i="2"/>
  <c r="V39" i="2" s="1"/>
  <c r="T27" i="2"/>
  <c r="R28" i="2" s="1"/>
  <c r="W28" i="2" s="1"/>
  <c r="O18" i="2"/>
  <c r="N18" i="2"/>
  <c r="Q18" i="2" s="1"/>
  <c r="K19" i="2"/>
  <c r="M18" i="2"/>
  <c r="H11" i="2"/>
  <c r="I11" i="2" s="1"/>
  <c r="J11" i="2"/>
  <c r="N1" i="2"/>
  <c r="G1" i="2"/>
  <c r="DB1" i="2"/>
  <c r="DA1" i="2"/>
  <c r="Y28" i="2" l="1"/>
  <c r="AA28" i="2" s="1"/>
  <c r="AB40" i="2" s="1"/>
  <c r="S28" i="2"/>
  <c r="U28" i="2" s="1"/>
  <c r="V40" i="2" s="1"/>
  <c r="O19" i="2"/>
  <c r="N19" i="2"/>
  <c r="Q19" i="2" s="1"/>
  <c r="K20" i="2"/>
  <c r="M19" i="2"/>
  <c r="G12" i="2"/>
  <c r="IO1" i="2"/>
  <c r="F2" i="1"/>
  <c r="Z28" i="2" l="1"/>
  <c r="X29" i="2" s="1"/>
  <c r="AC29" i="2" s="1"/>
  <c r="T28" i="2"/>
  <c r="R29" i="2" s="1"/>
  <c r="W29" i="2" s="1"/>
  <c r="O20" i="2"/>
  <c r="N20" i="2"/>
  <c r="Q20" i="2" s="1"/>
  <c r="K21" i="2"/>
  <c r="M20" i="2"/>
  <c r="H12" i="2"/>
  <c r="I12" i="2" s="1"/>
  <c r="J12" i="2"/>
  <c r="IS10" i="2"/>
  <c r="BG10" i="2"/>
  <c r="Y29" i="2" l="1"/>
  <c r="AA29" i="2" s="1"/>
  <c r="AB41" i="2" s="1"/>
  <c r="S29" i="2"/>
  <c r="U29" i="2" s="1"/>
  <c r="V41" i="2" s="1"/>
  <c r="O21" i="2"/>
  <c r="N21" i="2"/>
  <c r="Q21" i="2" s="1"/>
  <c r="K22" i="2"/>
  <c r="M21" i="2"/>
  <c r="G13" i="2"/>
  <c r="BG9" i="2"/>
  <c r="IS9" i="2"/>
  <c r="Z29" i="2" l="1"/>
  <c r="X30" i="2" s="1"/>
  <c r="AC30" i="2" s="1"/>
  <c r="T29" i="2"/>
  <c r="R30" i="2" s="1"/>
  <c r="W30" i="2" s="1"/>
  <c r="O22" i="2"/>
  <c r="N22" i="2"/>
  <c r="Q22" i="2" s="1"/>
  <c r="K23" i="2"/>
  <c r="M22" i="2"/>
  <c r="H13" i="2"/>
  <c r="I13" i="2" s="1"/>
  <c r="J13" i="2"/>
  <c r="IS11" i="2"/>
  <c r="BG11" i="2"/>
  <c r="IS12" i="2"/>
  <c r="Y30" i="2" l="1"/>
  <c r="AA30" i="2" s="1"/>
  <c r="AB42" i="2" s="1"/>
  <c r="S30" i="2"/>
  <c r="U30" i="2" s="1"/>
  <c r="V42" i="2" s="1"/>
  <c r="O23" i="2"/>
  <c r="N23" i="2"/>
  <c r="Q23" i="2" s="1"/>
  <c r="K24" i="2"/>
  <c r="M23" i="2"/>
  <c r="G14" i="2"/>
  <c r="Z30" i="2" l="1"/>
  <c r="X31" i="2" s="1"/>
  <c r="AC31" i="2" s="1"/>
  <c r="T30" i="2"/>
  <c r="R31" i="2" s="1"/>
  <c r="W31" i="2" s="1"/>
  <c r="O24" i="2"/>
  <c r="N24" i="2"/>
  <c r="Q24" i="2" s="1"/>
  <c r="K25" i="2"/>
  <c r="M24" i="2"/>
  <c r="H14" i="2"/>
  <c r="I14" i="2" s="1"/>
  <c r="J14" i="2"/>
  <c r="Y31" i="2" l="1"/>
  <c r="AA31" i="2" s="1"/>
  <c r="AB43" i="2" s="1"/>
  <c r="S31" i="2"/>
  <c r="U31" i="2" s="1"/>
  <c r="V43" i="2" s="1"/>
  <c r="O25" i="2"/>
  <c r="N25" i="2"/>
  <c r="Q25" i="2" s="1"/>
  <c r="K26" i="2"/>
  <c r="M25" i="2"/>
  <c r="G15" i="2"/>
  <c r="Z31" i="2" l="1"/>
  <c r="X32" i="2" s="1"/>
  <c r="AC32" i="2" s="1"/>
  <c r="T31" i="2"/>
  <c r="R32" i="2" s="1"/>
  <c r="W32" i="2" s="1"/>
  <c r="O26" i="2"/>
  <c r="N26" i="2"/>
  <c r="Q26" i="2" s="1"/>
  <c r="K27" i="2"/>
  <c r="M26" i="2"/>
  <c r="H15" i="2"/>
  <c r="I15" i="2" s="1"/>
  <c r="J15" i="2"/>
  <c r="Y32" i="2" l="1"/>
  <c r="AA32" i="2" s="1"/>
  <c r="AB44" i="2" s="1"/>
  <c r="S32" i="2"/>
  <c r="U32" i="2" s="1"/>
  <c r="V44" i="2" s="1"/>
  <c r="O27" i="2"/>
  <c r="N27" i="2"/>
  <c r="Q27" i="2" s="1"/>
  <c r="K28" i="2"/>
  <c r="M27" i="2"/>
  <c r="G16" i="2"/>
  <c r="Z32" i="2" l="1"/>
  <c r="X33" i="2" s="1"/>
  <c r="AC33" i="2" s="1"/>
  <c r="T32" i="2"/>
  <c r="R33" i="2" s="1"/>
  <c r="W33" i="2" s="1"/>
  <c r="O28" i="2"/>
  <c r="N28" i="2"/>
  <c r="Q28" i="2" s="1"/>
  <c r="K29" i="2"/>
  <c r="M28" i="2"/>
  <c r="H16" i="2"/>
  <c r="I16" i="2" s="1"/>
  <c r="J16" i="2"/>
  <c r="Y33" i="2" l="1"/>
  <c r="AA33" i="2"/>
  <c r="AB45" i="2" s="1"/>
  <c r="Z33" i="2"/>
  <c r="S33" i="2"/>
  <c r="U33" i="2" s="1"/>
  <c r="V45" i="2" s="1"/>
  <c r="O29" i="2"/>
  <c r="N29" i="2"/>
  <c r="Q29" i="2" s="1"/>
  <c r="K30" i="2"/>
  <c r="M29" i="2"/>
  <c r="G17" i="2"/>
  <c r="X34" i="2" l="1"/>
  <c r="AC34" i="2" s="1"/>
  <c r="Y34" i="2"/>
  <c r="T33" i="2"/>
  <c r="R34" i="2" s="1"/>
  <c r="W34" i="2" s="1"/>
  <c r="O30" i="2"/>
  <c r="N30" i="2"/>
  <c r="Q30" i="2" s="1"/>
  <c r="K31" i="2"/>
  <c r="M30" i="2"/>
  <c r="H17" i="2"/>
  <c r="I17" i="2" s="1"/>
  <c r="J17" i="2"/>
  <c r="Z34" i="2" l="1"/>
  <c r="X35" i="2" s="1"/>
  <c r="AC35" i="2" s="1"/>
  <c r="AA34" i="2"/>
  <c r="AB46" i="2" s="1"/>
  <c r="S34" i="2"/>
  <c r="U34" i="2" s="1"/>
  <c r="V46" i="2" s="1"/>
  <c r="O31" i="2"/>
  <c r="N31" i="2"/>
  <c r="Q31" i="2" s="1"/>
  <c r="K32" i="2"/>
  <c r="M31" i="2"/>
  <c r="G18" i="2"/>
  <c r="Y35" i="2" l="1"/>
  <c r="Z35" i="2" s="1"/>
  <c r="X36" i="2" s="1"/>
  <c r="AC36" i="2" s="1"/>
  <c r="T34" i="2"/>
  <c r="R35" i="2" s="1"/>
  <c r="W35" i="2" s="1"/>
  <c r="O32" i="2"/>
  <c r="N32" i="2"/>
  <c r="Q32" i="2" s="1"/>
  <c r="K33" i="2"/>
  <c r="M32" i="2"/>
  <c r="H18" i="2"/>
  <c r="I18" i="2" s="1"/>
  <c r="J18" i="2"/>
  <c r="AA35" i="2" l="1"/>
  <c r="AB47" i="2" s="1"/>
  <c r="Y36" i="2"/>
  <c r="AA36" i="2" s="1"/>
  <c r="AB48" i="2" s="1"/>
  <c r="S35" i="2"/>
  <c r="U35" i="2" s="1"/>
  <c r="V47" i="2" s="1"/>
  <c r="O33" i="2"/>
  <c r="N33" i="2"/>
  <c r="Q33" i="2" s="1"/>
  <c r="K34" i="2"/>
  <c r="M33" i="2"/>
  <c r="G19" i="2"/>
  <c r="Z36" i="2" l="1"/>
  <c r="X37" i="2" s="1"/>
  <c r="AC37" i="2" s="1"/>
  <c r="T35" i="2"/>
  <c r="R36" i="2" s="1"/>
  <c r="W36" i="2" s="1"/>
  <c r="O34" i="2"/>
  <c r="N34" i="2"/>
  <c r="Q34" i="2" s="1"/>
  <c r="K35" i="2"/>
  <c r="M34" i="2"/>
  <c r="H19" i="2"/>
  <c r="I19" i="2" s="1"/>
  <c r="J19" i="2"/>
  <c r="Y37" i="2" l="1"/>
  <c r="Z37" i="2" s="1"/>
  <c r="S36" i="2"/>
  <c r="T36" i="2" s="1"/>
  <c r="R37" i="2" s="1"/>
  <c r="W37" i="2" s="1"/>
  <c r="O35" i="2"/>
  <c r="N35" i="2"/>
  <c r="Q35" i="2" s="1"/>
  <c r="K36" i="2"/>
  <c r="M35" i="2"/>
  <c r="G20" i="2"/>
  <c r="IS3" i="2"/>
  <c r="BG3" i="2"/>
  <c r="X38" i="2" l="1"/>
  <c r="AC38" i="2" s="1"/>
  <c r="Y38" i="2"/>
  <c r="AA38" i="2" s="1"/>
  <c r="AA37" i="2"/>
  <c r="U36" i="2"/>
  <c r="V48" i="2" s="1"/>
  <c r="S37" i="2"/>
  <c r="O36" i="2"/>
  <c r="N36" i="2"/>
  <c r="Q36" i="2" s="1"/>
  <c r="K37" i="2"/>
  <c r="M36" i="2"/>
  <c r="H20" i="2"/>
  <c r="I20" i="2" s="1"/>
  <c r="J20" i="2"/>
  <c r="Z38" i="2" l="1"/>
  <c r="X39" i="2" s="1"/>
  <c r="AC39" i="2" s="1"/>
  <c r="U37" i="2"/>
  <c r="T37" i="2"/>
  <c r="O37" i="2"/>
  <c r="N37" i="2"/>
  <c r="Q37" i="2" s="1"/>
  <c r="K38" i="2"/>
  <c r="M37" i="2"/>
  <c r="G21" i="2"/>
  <c r="H21" i="2" s="1"/>
  <c r="I21" i="2" s="1"/>
  <c r="Y39" i="2" l="1"/>
  <c r="AA39" i="2" s="1"/>
  <c r="R38" i="2"/>
  <c r="W38" i="2" s="1"/>
  <c r="S38" i="2"/>
  <c r="O38" i="2"/>
  <c r="N38" i="2"/>
  <c r="Q38" i="2" s="1"/>
  <c r="K39" i="2"/>
  <c r="M38" i="2"/>
  <c r="J21" i="2"/>
  <c r="G22" i="2"/>
  <c r="Z39" i="2" l="1"/>
  <c r="T38" i="2"/>
  <c r="U38" i="2"/>
  <c r="O39" i="2"/>
  <c r="N39" i="2"/>
  <c r="Q39" i="2" s="1"/>
  <c r="K40" i="2"/>
  <c r="M39" i="2"/>
  <c r="H22" i="2"/>
  <c r="I22" i="2" s="1"/>
  <c r="J22" i="2"/>
  <c r="X40" i="2" l="1"/>
  <c r="AC40" i="2" s="1"/>
  <c r="Y40" i="2"/>
  <c r="R39" i="2"/>
  <c r="W39" i="2" s="1"/>
  <c r="S39" i="2"/>
  <c r="O40" i="2"/>
  <c r="N40" i="2"/>
  <c r="Q40" i="2" s="1"/>
  <c r="K41" i="2"/>
  <c r="M40" i="2"/>
  <c r="G23" i="2"/>
  <c r="Z40" i="2" l="1"/>
  <c r="X41" i="2" s="1"/>
  <c r="AC41" i="2" s="1"/>
  <c r="AA40" i="2"/>
  <c r="T39" i="2"/>
  <c r="U39" i="2"/>
  <c r="O41" i="2"/>
  <c r="N41" i="2"/>
  <c r="Q41" i="2" s="1"/>
  <c r="K42" i="2"/>
  <c r="M41" i="2"/>
  <c r="H23" i="2"/>
  <c r="I23" i="2" s="1"/>
  <c r="J23" i="2"/>
  <c r="Y41" i="2" l="1"/>
  <c r="AA41" i="2" s="1"/>
  <c r="S40" i="2"/>
  <c r="R40" i="2"/>
  <c r="W40" i="2" s="1"/>
  <c r="O42" i="2"/>
  <c r="N42" i="2"/>
  <c r="Q42" i="2" s="1"/>
  <c r="K43" i="2"/>
  <c r="M42" i="2"/>
  <c r="G24" i="2"/>
  <c r="Z41" i="2" l="1"/>
  <c r="Y42" i="2" s="1"/>
  <c r="Z42" i="2" s="1"/>
  <c r="X43" i="2" s="1"/>
  <c r="AC43" i="2" s="1"/>
  <c r="U40" i="2"/>
  <c r="T40" i="2"/>
  <c r="R41" i="2" s="1"/>
  <c r="W41" i="2" s="1"/>
  <c r="O43" i="2"/>
  <c r="N43" i="2"/>
  <c r="Q43" i="2" s="1"/>
  <c r="K44" i="2"/>
  <c r="M43" i="2"/>
  <c r="H24" i="2"/>
  <c r="I24" i="2" s="1"/>
  <c r="J24" i="2"/>
  <c r="AA42" i="2" l="1"/>
  <c r="X42" i="2"/>
  <c r="AC42" i="2" s="1"/>
  <c r="Y43" i="2"/>
  <c r="AA43" i="2" s="1"/>
  <c r="S41" i="2"/>
  <c r="U41" i="2" s="1"/>
  <c r="O44" i="2"/>
  <c r="N44" i="2"/>
  <c r="Q44" i="2" s="1"/>
  <c r="K45" i="2"/>
  <c r="M44" i="2"/>
  <c r="G25" i="2"/>
  <c r="Z43" i="2" l="1"/>
  <c r="Y44" i="2" s="1"/>
  <c r="AA44" i="2" s="1"/>
  <c r="T41" i="2"/>
  <c r="S42" i="2" s="1"/>
  <c r="U42" i="2" s="1"/>
  <c r="O45" i="2"/>
  <c r="N45" i="2"/>
  <c r="Q45" i="2" s="1"/>
  <c r="K46" i="2"/>
  <c r="M45" i="2"/>
  <c r="H25" i="2"/>
  <c r="I25" i="2" s="1"/>
  <c r="J25" i="2"/>
  <c r="Z44" i="2" l="1"/>
  <c r="X45" i="2" s="1"/>
  <c r="AC45" i="2" s="1"/>
  <c r="X44" i="2"/>
  <c r="AC44" i="2" s="1"/>
  <c r="T42" i="2"/>
  <c r="R43" i="2" s="1"/>
  <c r="W43" i="2" s="1"/>
  <c r="R42" i="2"/>
  <c r="W42" i="2" s="1"/>
  <c r="S43" i="2"/>
  <c r="U43" i="2" s="1"/>
  <c r="O46" i="2"/>
  <c r="N46" i="2"/>
  <c r="Q46" i="2" s="1"/>
  <c r="K47" i="2"/>
  <c r="M46" i="2"/>
  <c r="G26" i="2"/>
  <c r="Y45" i="2" l="1"/>
  <c r="Z45" i="2" s="1"/>
  <c r="AA45" i="2"/>
  <c r="T43" i="2"/>
  <c r="S44" i="2" s="1"/>
  <c r="O47" i="2"/>
  <c r="N47" i="2"/>
  <c r="Q47" i="2" s="1"/>
  <c r="K48" i="2"/>
  <c r="M47" i="2"/>
  <c r="H26" i="2"/>
  <c r="I26" i="2" s="1"/>
  <c r="J26" i="2"/>
  <c r="Y46" i="2" l="1"/>
  <c r="X46" i="2"/>
  <c r="AC46" i="2" s="1"/>
  <c r="Z46" i="2"/>
  <c r="X47" i="2" s="1"/>
  <c r="AC47" i="2" s="1"/>
  <c r="AA46" i="2"/>
  <c r="R44" i="2"/>
  <c r="W44" i="2" s="1"/>
  <c r="U44" i="2"/>
  <c r="T44" i="2"/>
  <c r="O48" i="2"/>
  <c r="N48" i="2"/>
  <c r="Q48" i="2" s="1"/>
  <c r="K49" i="2"/>
  <c r="M48" i="2"/>
  <c r="G27" i="2"/>
  <c r="BG6" i="2"/>
  <c r="IS6" i="2"/>
  <c r="Y47" i="2" l="1"/>
  <c r="AA47" i="2" s="1"/>
  <c r="R45" i="2"/>
  <c r="W45" i="2" s="1"/>
  <c r="S45" i="2"/>
  <c r="H27" i="2"/>
  <c r="I27" i="2" s="1"/>
  <c r="J27" i="2"/>
  <c r="IS5" i="2"/>
  <c r="BG5" i="2"/>
  <c r="Z47" i="2" l="1"/>
  <c r="X48" i="2" s="1"/>
  <c r="AC48" i="2" s="1"/>
  <c r="Y48" i="2"/>
  <c r="AA48" i="2" s="1"/>
  <c r="U45" i="2"/>
  <c r="T45" i="2"/>
  <c r="S46" i="2" s="1"/>
  <c r="T46" i="2" s="1"/>
  <c r="R47" i="2" s="1"/>
  <c r="W47" i="2" s="1"/>
  <c r="G28" i="2"/>
  <c r="Z48" i="2" l="1"/>
  <c r="U46" i="2"/>
  <c r="R46" i="2"/>
  <c r="W46" i="2" s="1"/>
  <c r="S47" i="2"/>
  <c r="T47" i="2" s="1"/>
  <c r="H28" i="2"/>
  <c r="I28" i="2" s="1"/>
  <c r="J28" i="2"/>
  <c r="U47" i="2" l="1"/>
  <c r="R48" i="2"/>
  <c r="W48" i="2" s="1"/>
  <c r="S48" i="2"/>
  <c r="G29" i="2"/>
  <c r="U48" i="2" l="1"/>
  <c r="T48" i="2"/>
  <c r="H29" i="2"/>
  <c r="I29" i="2" s="1"/>
  <c r="J29" i="2"/>
  <c r="G30" i="2" l="1"/>
  <c r="IS7" i="2"/>
  <c r="BG7" i="2"/>
  <c r="H30" i="2" l="1"/>
  <c r="I30" i="2" s="1"/>
  <c r="J30" i="2"/>
  <c r="G31" i="2" l="1"/>
  <c r="H31" i="2" l="1"/>
  <c r="I31" i="2" s="1"/>
  <c r="J31" i="2"/>
  <c r="BG8" i="2"/>
  <c r="IS8" i="2"/>
  <c r="G32" i="2" l="1"/>
  <c r="H32" i="2" l="1"/>
  <c r="I32" i="2" s="1"/>
  <c r="J32" i="2"/>
  <c r="G33" i="2" l="1"/>
  <c r="H33" i="2" l="1"/>
  <c r="I33" i="2" s="1"/>
  <c r="J33" i="2"/>
  <c r="G34" i="2" l="1"/>
  <c r="H34" i="2" l="1"/>
  <c r="I34" i="2" s="1"/>
  <c r="J34" i="2"/>
  <c r="G35" i="2" l="1"/>
  <c r="H35" i="2" l="1"/>
  <c r="I35" i="2" s="1"/>
  <c r="J35" i="2"/>
  <c r="G36" i="2" l="1"/>
  <c r="H36" i="2" l="1"/>
  <c r="I36" i="2" s="1"/>
  <c r="J36" i="2"/>
  <c r="G37" i="2" l="1"/>
  <c r="H37" i="2" l="1"/>
  <c r="I37" i="2" s="1"/>
  <c r="J37" i="2"/>
  <c r="G38" i="2" l="1"/>
  <c r="H38" i="2" l="1"/>
  <c r="I38" i="2" s="1"/>
  <c r="J38" i="2"/>
  <c r="G39" i="2" l="1"/>
  <c r="H39" i="2" l="1"/>
  <c r="I39" i="2" s="1"/>
  <c r="J39" i="2"/>
  <c r="G40" i="2" l="1"/>
  <c r="H40" i="2" l="1"/>
  <c r="I40" i="2" s="1"/>
  <c r="J40" i="2"/>
  <c r="G41" i="2" l="1"/>
  <c r="H41" i="2" l="1"/>
  <c r="I41" i="2" s="1"/>
  <c r="J41" i="2"/>
  <c r="G42" i="2" l="1"/>
  <c r="H42" i="2" l="1"/>
  <c r="I42" i="2" s="1"/>
  <c r="J42" i="2"/>
  <c r="G43" i="2" l="1"/>
  <c r="H43" i="2" l="1"/>
  <c r="I43" i="2" s="1"/>
  <c r="J43" i="2"/>
  <c r="G44" i="2" l="1"/>
  <c r="H44" i="2" l="1"/>
  <c r="I44" i="2" s="1"/>
  <c r="J44" i="2"/>
  <c r="G45" i="2" l="1"/>
  <c r="H45" i="2" l="1"/>
  <c r="I45" i="2" s="1"/>
  <c r="J45" i="2"/>
  <c r="G46" i="2" l="1"/>
  <c r="H46" i="2" l="1"/>
  <c r="I46" i="2" s="1"/>
  <c r="J46" i="2"/>
  <c r="G47" i="2" l="1"/>
  <c r="H47" i="2" l="1"/>
  <c r="I47" i="2" s="1"/>
  <c r="J47" i="2"/>
  <c r="G48" i="2" l="1"/>
  <c r="H48" i="2" l="1"/>
  <c r="I48" i="2" s="1"/>
  <c r="J48" i="2"/>
  <c r="BG4" i="2" l="1"/>
  <c r="IS4" i="2" l="1"/>
</calcChain>
</file>

<file path=xl/sharedStrings.xml><?xml version="1.0" encoding="utf-8"?>
<sst xmlns="http://schemas.openxmlformats.org/spreadsheetml/2006/main" count="97" uniqueCount="60">
  <si>
    <t>Valor</t>
  </si>
  <si>
    <t>Mes Año</t>
  </si>
  <si>
    <t>Dato</t>
  </si>
  <si>
    <t>Número de datos=</t>
  </si>
  <si>
    <t>Parámetros</t>
  </si>
  <si>
    <t>MSE</t>
  </si>
  <si>
    <t>Pronósticos=</t>
  </si>
  <si>
    <t>DES</t>
  </si>
  <si>
    <t>DEST</t>
  </si>
  <si>
    <t>HWM</t>
  </si>
  <si>
    <t>HWA</t>
  </si>
  <si>
    <t>SES</t>
  </si>
  <si>
    <t>SEST</t>
  </si>
  <si>
    <t>DAT</t>
  </si>
  <si>
    <t>DAQ</t>
  </si>
  <si>
    <t>DAE</t>
  </si>
  <si>
    <t>DAS</t>
  </si>
  <si>
    <t>MODELO</t>
  </si>
  <si>
    <t>ESPERE UN MOMENTO</t>
  </si>
  <si>
    <t>Pronóstico 1</t>
  </si>
  <si>
    <t>Pronóstico 2</t>
  </si>
  <si>
    <t>Pronóstico 3</t>
  </si>
  <si>
    <t>Pronóstico 4</t>
  </si>
  <si>
    <t>Pronóstico 5</t>
  </si>
  <si>
    <t>Pronóstico 6</t>
  </si>
  <si>
    <t>Pronóstico 7</t>
  </si>
  <si>
    <t>Pronóstico 8</t>
  </si>
  <si>
    <t>Pronóstico 9</t>
  </si>
  <si>
    <t>Pronóstico 10</t>
  </si>
  <si>
    <t>Pronóstico 11</t>
  </si>
  <si>
    <t>Pronóstico 12</t>
  </si>
  <si>
    <t>SES Brown Simple</t>
  </si>
  <si>
    <t>SEST Holt</t>
  </si>
  <si>
    <t>DES Brown Double</t>
  </si>
  <si>
    <t>DEST Brown with Time</t>
  </si>
  <si>
    <t>HWA Winter Aditivo</t>
  </si>
  <si>
    <t>HWM Winter Multiplicativo</t>
  </si>
  <si>
    <t>DAT Lineal</t>
  </si>
  <si>
    <t>DAQ Quadratic</t>
  </si>
  <si>
    <t>DAE Exponential</t>
  </si>
  <si>
    <t>DAS S Curve</t>
  </si>
  <si>
    <t>Parámetros de Modelos de Suavización Exponential - Exponential Smoothing</t>
  </si>
  <si>
    <t>Modelo</t>
  </si>
  <si>
    <t>Alfa va de 0.00001 a .35, entre más bajo mejor.</t>
  </si>
  <si>
    <t>βeta va de 0.00001 a .35, entre más bajo mejor.</t>
  </si>
  <si>
    <t>Gamma va de 0.65 a .9999, entre más alto mejor.</t>
  </si>
  <si>
    <t>Error Medio Cuadrático - Mean Square Error</t>
  </si>
  <si>
    <r>
      <t xml:space="preserve">DAQ Quadratic   y = a + b * t  + c * t </t>
    </r>
    <r>
      <rPr>
        <b/>
        <vertAlign val="superscript"/>
        <sz val="11"/>
        <rFont val="Georgia"/>
        <family val="1"/>
      </rPr>
      <t>2</t>
    </r>
  </si>
  <si>
    <r>
      <t xml:space="preserve">DAE Exponential   - y = exp </t>
    </r>
    <r>
      <rPr>
        <b/>
        <vertAlign val="superscript"/>
        <sz val="11"/>
        <rFont val="Georgia"/>
        <family val="1"/>
      </rPr>
      <t>( a + b * t )</t>
    </r>
  </si>
  <si>
    <t>DAS S Curve      -     y = exp ( a + b / t )</t>
  </si>
  <si>
    <t>Coeficiente de Determinación Muestral</t>
  </si>
  <si>
    <r>
      <t>R</t>
    </r>
    <r>
      <rPr>
        <b/>
        <vertAlign val="superscript"/>
        <sz val="11"/>
        <rFont val="Arial"/>
        <family val="2"/>
      </rPr>
      <t>2</t>
    </r>
  </si>
  <si>
    <t>DAT Lineal     y = a + b * t</t>
  </si>
  <si>
    <r>
      <t>R</t>
    </r>
    <r>
      <rPr>
        <b/>
        <vertAlign val="superscript"/>
        <sz val="36"/>
        <rFont val="Georgia"/>
        <family val="1"/>
      </rPr>
      <t>2</t>
    </r>
  </si>
  <si>
    <t>Holt Winter Multiplicativo HWM</t>
  </si>
  <si>
    <t>Estacionalidad Trabajada</t>
  </si>
  <si>
    <t>períodos</t>
  </si>
  <si>
    <t>Por favor ingrese los datos seguidos verticalmente, sin comas</t>
  </si>
  <si>
    <t>Debe  revisar que debajo del último número de su nueva serie esté todo sin valores</t>
  </si>
  <si>
    <t>Últimos datos histórico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</si>
</sst>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.000"/>
    <numFmt numFmtId="168" formatCode="0.0000"/>
    <numFmt numFmtId="169" formatCode="0.00000"/>
    <numFmt numFmtId="170" formatCode="0.0000000"/>
    <numFmt numFmtId="171" formatCode="0.0"/>
    <numFmt numFmtId="172" formatCode="_(&quot;$&quot;\ * #,##0.00_);_(&quot;$&quot;\ * \(#,##0.00\);_(&quot;$&quot;\ * &quot;-&quot;??_);_(@_)"/>
    <numFmt numFmtId="173" formatCode="_ * #,##0.00_ ;_ * \-#,##0.00_ ;_ * &quot;-&quot;??_ ;_ @_ "/>
    <numFmt numFmtId="174" formatCode="_ &quot;$&quot;\ * #,##0.00_ ;_ &quot;$&quot;\ * \-#,##0.00_ ;_ &quot;$&quot;\ * &quot;-&quot;??_ ;_ @_ "/>
  </numFmts>
  <fonts count="48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sz val="16"/>
      <name val="Georgia"/>
      <family val="1"/>
    </font>
    <font>
      <b/>
      <sz val="16"/>
      <name val="Georgia"/>
      <family val="1"/>
    </font>
    <font>
      <b/>
      <sz val="11"/>
      <name val="Georgia"/>
      <family val="1"/>
    </font>
    <font>
      <b/>
      <sz val="12"/>
      <name val="Georgia"/>
      <family val="1"/>
    </font>
    <font>
      <b/>
      <sz val="36"/>
      <name val="Georgia"/>
      <family val="1"/>
    </font>
    <font>
      <b/>
      <sz val="14"/>
      <name val="Georgia"/>
      <family val="1"/>
    </font>
    <font>
      <b/>
      <sz val="11"/>
      <name val="Arial"/>
      <family val="2"/>
    </font>
    <font>
      <b/>
      <vertAlign val="superscript"/>
      <sz val="11"/>
      <name val="Georgia"/>
      <family val="1"/>
    </font>
    <font>
      <b/>
      <sz val="14"/>
      <name val="Batang"/>
      <family val="1"/>
    </font>
    <font>
      <sz val="10"/>
      <name val="Arial"/>
      <family val="2"/>
    </font>
    <font>
      <b/>
      <vertAlign val="superscript"/>
      <sz val="11"/>
      <name val="Arial"/>
      <family val="2"/>
    </font>
    <font>
      <b/>
      <sz val="10"/>
      <name val="Georgia"/>
      <family val="1"/>
    </font>
    <font>
      <b/>
      <vertAlign val="superscript"/>
      <sz val="36"/>
      <name val="Georgia"/>
      <family val="1"/>
    </font>
    <font>
      <b/>
      <sz val="18"/>
      <name val="Georgia"/>
      <family val="1"/>
    </font>
    <font>
      <b/>
      <sz val="11"/>
      <color rgb="FFFFFF00"/>
      <name val="Georgia"/>
      <family val="1"/>
    </font>
    <font>
      <b/>
      <sz val="11"/>
      <color theme="1"/>
      <name val="Georgia"/>
      <family val="1"/>
    </font>
    <font>
      <b/>
      <sz val="12"/>
      <color theme="0" tint="-0.249977111117893"/>
      <name val="Georgia"/>
      <family val="1"/>
    </font>
    <font>
      <b/>
      <sz val="18"/>
      <color rgb="FFFF0000"/>
      <name val="Georgia"/>
      <family val="1"/>
    </font>
    <font>
      <b/>
      <sz val="12"/>
      <color rgb="FF000000"/>
      <name val="Arial"/>
      <family val="2"/>
    </font>
    <font>
      <b/>
      <sz val="22"/>
      <name val="Georgia"/>
      <family val="1"/>
    </font>
    <font>
      <b/>
      <sz val="12"/>
      <color rgb="FFFF6600"/>
      <name val="Arial"/>
      <family val="2"/>
    </font>
    <font>
      <b/>
      <sz val="20"/>
      <name val="Georgia"/>
      <family val="1"/>
    </font>
    <font>
      <b/>
      <sz val="22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8"/>
      <color theme="3"/>
      <name val="Cambria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1"/>
      <color theme="1"/>
      <name val="Georgia"/>
      <family val="2"/>
    </font>
  </fonts>
  <fills count="5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FFCC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048">
    <xf numFmtId="0" fontId="0" fillId="0" borderId="0"/>
    <xf numFmtId="9" fontId="13" fillId="0" borderId="0" applyFont="0" applyFill="0" applyBorder="0" applyAlignment="0" applyProtection="0"/>
    <xf numFmtId="0" fontId="27" fillId="0" borderId="20" applyNumberFormat="0" applyFill="0" applyAlignment="0" applyProtection="0"/>
    <xf numFmtId="0" fontId="28" fillId="0" borderId="21" applyNumberFormat="0" applyFill="0" applyAlignment="0" applyProtection="0"/>
    <xf numFmtId="0" fontId="29" fillId="0" borderId="22" applyNumberFormat="0" applyFill="0" applyAlignment="0" applyProtection="0"/>
    <xf numFmtId="0" fontId="29" fillId="0" borderId="0" applyNumberForma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0" fontId="32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3" fillId="0" borderId="0"/>
    <xf numFmtId="0" fontId="30" fillId="0" borderId="0"/>
    <xf numFmtId="9" fontId="13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0" fillId="0" borderId="0"/>
    <xf numFmtId="9" fontId="13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18" borderId="0" applyNumberFormat="0" applyBorder="0" applyAlignment="0" applyProtection="0"/>
    <xf numFmtId="0" fontId="35" fillId="19" borderId="0" applyNumberFormat="0" applyBorder="0" applyAlignment="0" applyProtection="0"/>
    <xf numFmtId="0" fontId="36" fillId="20" borderId="0" applyNumberFormat="0" applyBorder="0" applyAlignment="0" applyProtection="0"/>
    <xf numFmtId="0" fontId="37" fillId="21" borderId="23" applyNumberFormat="0" applyAlignment="0" applyProtection="0"/>
    <xf numFmtId="0" fontId="38" fillId="22" borderId="24" applyNumberFormat="0" applyAlignment="0" applyProtection="0"/>
    <xf numFmtId="0" fontId="39" fillId="22" borderId="23" applyNumberFormat="0" applyAlignment="0" applyProtection="0"/>
    <xf numFmtId="0" fontId="40" fillId="0" borderId="25" applyNumberFormat="0" applyFill="0" applyAlignment="0" applyProtection="0"/>
    <xf numFmtId="0" fontId="41" fillId="23" borderId="26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28" applyNumberFormat="0" applyFill="0" applyAlignment="0" applyProtection="0"/>
    <xf numFmtId="0" fontId="45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45" fillId="32" borderId="0" applyNumberFormat="0" applyBorder="0" applyAlignment="0" applyProtection="0"/>
    <xf numFmtId="0" fontId="4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45" fillId="36" borderId="0" applyNumberFormat="0" applyBorder="0" applyAlignment="0" applyProtection="0"/>
    <xf numFmtId="0" fontId="4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45" fillId="40" borderId="0" applyNumberFormat="0" applyBorder="0" applyAlignment="0" applyProtection="0"/>
    <xf numFmtId="0" fontId="4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45" fillId="44" borderId="0" applyNumberFormat="0" applyBorder="0" applyAlignment="0" applyProtection="0"/>
    <xf numFmtId="0" fontId="4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45" fillId="48" borderId="0" applyNumberFormat="0" applyBorder="0" applyAlignment="0" applyProtection="0"/>
    <xf numFmtId="0" fontId="13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13" fillId="0" borderId="0"/>
    <xf numFmtId="0" fontId="46" fillId="0" borderId="0"/>
    <xf numFmtId="0" fontId="46" fillId="0" borderId="0"/>
    <xf numFmtId="0" fontId="31" fillId="0" borderId="0"/>
    <xf numFmtId="0" fontId="46" fillId="0" borderId="0"/>
    <xf numFmtId="0" fontId="13" fillId="0" borderId="0"/>
    <xf numFmtId="165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0" fillId="0" borderId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0" fontId="31" fillId="0" borderId="0"/>
    <xf numFmtId="0" fontId="31" fillId="0" borderId="0"/>
    <xf numFmtId="0" fontId="47" fillId="0" borderId="0"/>
    <xf numFmtId="9" fontId="4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165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43" borderId="0" applyNumberFormat="0" applyBorder="0" applyAlignment="0" applyProtection="0"/>
    <xf numFmtId="0" fontId="13" fillId="0" borderId="0"/>
    <xf numFmtId="0" fontId="31" fillId="0" borderId="0"/>
    <xf numFmtId="0" fontId="31" fillId="42" borderId="0" applyNumberFormat="0" applyBorder="0" applyAlignment="0" applyProtection="0"/>
    <xf numFmtId="0" fontId="31" fillId="46" borderId="0" applyNumberFormat="0" applyBorder="0" applyAlignment="0" applyProtection="0"/>
    <xf numFmtId="165" fontId="31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38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35" borderId="0" applyNumberFormat="0" applyBorder="0" applyAlignment="0" applyProtection="0"/>
    <xf numFmtId="0" fontId="31" fillId="0" borderId="0"/>
    <xf numFmtId="0" fontId="31" fillId="0" borderId="0"/>
    <xf numFmtId="0" fontId="31" fillId="39" borderId="0" applyNumberFormat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165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43" borderId="0" applyNumberFormat="0" applyBorder="0" applyAlignment="0" applyProtection="0"/>
    <xf numFmtId="0" fontId="31" fillId="0" borderId="0"/>
    <xf numFmtId="0" fontId="31" fillId="42" borderId="0" applyNumberFormat="0" applyBorder="0" applyAlignment="0" applyProtection="0"/>
    <xf numFmtId="0" fontId="31" fillId="46" borderId="0" applyNumberFormat="0" applyBorder="0" applyAlignment="0" applyProtection="0"/>
    <xf numFmtId="165" fontId="31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38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35" borderId="0" applyNumberFormat="0" applyBorder="0" applyAlignment="0" applyProtection="0"/>
    <xf numFmtId="0" fontId="31" fillId="0" borderId="0"/>
    <xf numFmtId="0" fontId="31" fillId="0" borderId="0"/>
    <xf numFmtId="0" fontId="31" fillId="39" borderId="0" applyNumberFormat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165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43" borderId="0" applyNumberFormat="0" applyBorder="0" applyAlignment="0" applyProtection="0"/>
    <xf numFmtId="0" fontId="31" fillId="0" borderId="0"/>
    <xf numFmtId="0" fontId="31" fillId="42" borderId="0" applyNumberFormat="0" applyBorder="0" applyAlignment="0" applyProtection="0"/>
    <xf numFmtId="0" fontId="31" fillId="46" borderId="0" applyNumberFormat="0" applyBorder="0" applyAlignment="0" applyProtection="0"/>
    <xf numFmtId="165" fontId="31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38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35" borderId="0" applyNumberFormat="0" applyBorder="0" applyAlignment="0" applyProtection="0"/>
    <xf numFmtId="0" fontId="31" fillId="0" borderId="0"/>
    <xf numFmtId="0" fontId="31" fillId="0" borderId="0"/>
    <xf numFmtId="0" fontId="31" fillId="39" borderId="0" applyNumberFormat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165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43" borderId="0" applyNumberFormat="0" applyBorder="0" applyAlignment="0" applyProtection="0"/>
    <xf numFmtId="0" fontId="31" fillId="0" borderId="0"/>
    <xf numFmtId="0" fontId="31" fillId="42" borderId="0" applyNumberFormat="0" applyBorder="0" applyAlignment="0" applyProtection="0"/>
    <xf numFmtId="0" fontId="31" fillId="46" borderId="0" applyNumberFormat="0" applyBorder="0" applyAlignment="0" applyProtection="0"/>
    <xf numFmtId="165" fontId="31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38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35" borderId="0" applyNumberFormat="0" applyBorder="0" applyAlignment="0" applyProtection="0"/>
    <xf numFmtId="0" fontId="31" fillId="0" borderId="0"/>
    <xf numFmtId="0" fontId="31" fillId="0" borderId="0"/>
    <xf numFmtId="0" fontId="31" fillId="39" borderId="0" applyNumberFormat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165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43" borderId="0" applyNumberFormat="0" applyBorder="0" applyAlignment="0" applyProtection="0"/>
    <xf numFmtId="0" fontId="31" fillId="0" borderId="0"/>
    <xf numFmtId="0" fontId="31" fillId="42" borderId="0" applyNumberFormat="0" applyBorder="0" applyAlignment="0" applyProtection="0"/>
    <xf numFmtId="0" fontId="31" fillId="46" borderId="0" applyNumberFormat="0" applyBorder="0" applyAlignment="0" applyProtection="0"/>
    <xf numFmtId="165" fontId="31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38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35" borderId="0" applyNumberFormat="0" applyBorder="0" applyAlignment="0" applyProtection="0"/>
    <xf numFmtId="0" fontId="31" fillId="0" borderId="0"/>
    <xf numFmtId="0" fontId="31" fillId="0" borderId="0"/>
    <xf numFmtId="0" fontId="31" fillId="39" borderId="0" applyNumberFormat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65" fontId="31" fillId="0" borderId="0" applyFont="0" applyFill="0" applyBorder="0" applyAlignment="0" applyProtection="0"/>
    <xf numFmtId="0" fontId="31" fillId="0" borderId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0" borderId="0"/>
    <xf numFmtId="172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166" fontId="31" fillId="0" borderId="0" applyFont="0" applyFill="0" applyBorder="0" applyAlignment="0" applyProtection="0"/>
    <xf numFmtId="165" fontId="31" fillId="0" borderId="0" applyFont="0" applyFill="0" applyBorder="0" applyAlignment="0" applyProtection="0"/>
    <xf numFmtId="0" fontId="31" fillId="27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165" fontId="31" fillId="0" borderId="0" applyFont="0" applyFill="0" applyBorder="0" applyAlignment="0" applyProtection="0"/>
    <xf numFmtId="0" fontId="31" fillId="26" borderId="0" applyNumberFormat="0" applyBorder="0" applyAlignment="0" applyProtection="0"/>
    <xf numFmtId="0" fontId="31" fillId="43" borderId="0" applyNumberFormat="0" applyBorder="0" applyAlignment="0" applyProtection="0"/>
    <xf numFmtId="0" fontId="31" fillId="0" borderId="0"/>
    <xf numFmtId="0" fontId="31" fillId="42" borderId="0" applyNumberFormat="0" applyBorder="0" applyAlignment="0" applyProtection="0"/>
    <xf numFmtId="0" fontId="31" fillId="46" borderId="0" applyNumberFormat="0" applyBorder="0" applyAlignment="0" applyProtection="0"/>
    <xf numFmtId="165" fontId="31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0" fontId="31" fillId="38" borderId="0" applyNumberFormat="0" applyBorder="0" applyAlignment="0" applyProtection="0"/>
    <xf numFmtId="0" fontId="31" fillId="47" borderId="0" applyNumberFormat="0" applyBorder="0" applyAlignment="0" applyProtection="0"/>
    <xf numFmtId="0" fontId="31" fillId="0" borderId="0"/>
    <xf numFmtId="0" fontId="31" fillId="35" borderId="0" applyNumberFormat="0" applyBorder="0" applyAlignment="0" applyProtection="0"/>
    <xf numFmtId="0" fontId="31" fillId="0" borderId="0"/>
    <xf numFmtId="0" fontId="31" fillId="0" borderId="0"/>
    <xf numFmtId="0" fontId="31" fillId="39" borderId="0" applyNumberFormat="0" applyBorder="0" applyAlignment="0" applyProtection="0"/>
    <xf numFmtId="166" fontId="31" fillId="0" borderId="0" applyFont="0" applyFill="0" applyBorder="0" applyAlignment="0" applyProtection="0"/>
    <xf numFmtId="0" fontId="31" fillId="24" borderId="27" applyNumberFormat="0" applyFont="0" applyAlignment="0" applyProtection="0"/>
    <xf numFmtId="0" fontId="31" fillId="0" borderId="0"/>
    <xf numFmtId="0" fontId="31" fillId="0" borderId="0"/>
    <xf numFmtId="0" fontId="31" fillId="0" borderId="0"/>
    <xf numFmtId="164" fontId="13" fillId="0" borderId="0" applyFont="0" applyFill="0" applyBorder="0" applyAlignment="0" applyProtection="0"/>
  </cellStyleXfs>
  <cellXfs count="1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2" fontId="0" fillId="0" borderId="0" xfId="0" applyNumberFormat="1"/>
    <xf numFmtId="168" fontId="0" fillId="0" borderId="0" xfId="0" applyNumberFormat="1"/>
    <xf numFmtId="170" fontId="0" fillId="0" borderId="0" xfId="0" applyNumberFormat="1"/>
    <xf numFmtId="171" fontId="0" fillId="0" borderId="0" xfId="0" applyNumberFormat="1"/>
    <xf numFmtId="171" fontId="1" fillId="0" borderId="2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9" fontId="0" fillId="0" borderId="0" xfId="0" applyNumberFormat="1"/>
    <xf numFmtId="167" fontId="0" fillId="0" borderId="0" xfId="0" applyNumberFormat="1"/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1" fontId="0" fillId="0" borderId="10" xfId="0" applyNumberFormat="1" applyBorder="1"/>
    <xf numFmtId="0" fontId="1" fillId="0" borderId="8" xfId="0" applyFont="1" applyBorder="1" applyAlignme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7" fontId="1" fillId="0" borderId="1" xfId="0" applyNumberFormat="1" applyFont="1" applyBorder="1" applyAlignment="1">
      <alignment horizontal="center"/>
    </xf>
    <xf numFmtId="0" fontId="0" fillId="2" borderId="0" xfId="0" applyFill="1"/>
    <xf numFmtId="171" fontId="0" fillId="2" borderId="0" xfId="0" applyNumberFormat="1" applyFill="1"/>
    <xf numFmtId="0" fontId="4" fillId="0" borderId="0" xfId="0" applyFont="1"/>
    <xf numFmtId="0" fontId="5" fillId="0" borderId="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0" fillId="7" borderId="0" xfId="0" applyFill="1"/>
    <xf numFmtId="0" fontId="18" fillId="8" borderId="2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5" fillId="3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167" fontId="0" fillId="0" borderId="2" xfId="0" applyNumberFormat="1" applyBorder="1"/>
    <xf numFmtId="0" fontId="12" fillId="0" borderId="2" xfId="0" applyFont="1" applyBorder="1" applyAlignment="1">
      <alignment horizontal="center"/>
    </xf>
    <xf numFmtId="167" fontId="0" fillId="0" borderId="1" xfId="0" applyNumberFormat="1" applyBorder="1"/>
    <xf numFmtId="171" fontId="0" fillId="0" borderId="2" xfId="0" applyNumberFormat="1" applyBorder="1"/>
    <xf numFmtId="168" fontId="7" fillId="3" borderId="1" xfId="0" applyNumberFormat="1" applyFont="1" applyFill="1" applyBorder="1" applyAlignment="1">
      <alignment horizontal="center" vertical="center" wrapText="1"/>
    </xf>
    <xf numFmtId="168" fontId="7" fillId="3" borderId="2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0" fontId="1" fillId="0" borderId="2" xfId="1" applyNumberFormat="1" applyFont="1" applyBorder="1" applyAlignment="1">
      <alignment horizontal="center" vertical="center"/>
    </xf>
    <xf numFmtId="171" fontId="15" fillId="0" borderId="2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68" fontId="7" fillId="3" borderId="1" xfId="0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right" vertical="center"/>
    </xf>
    <xf numFmtId="0" fontId="9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center" vertical="center"/>
    </xf>
    <xf numFmtId="10" fontId="7" fillId="4" borderId="1" xfId="1" applyNumberFormat="1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 wrapText="1"/>
    </xf>
    <xf numFmtId="1" fontId="7" fillId="3" borderId="2" xfId="1" applyNumberFormat="1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/>
    </xf>
    <xf numFmtId="1" fontId="7" fillId="7" borderId="0" xfId="0" applyNumberFormat="1" applyFont="1" applyFill="1"/>
    <xf numFmtId="1" fontId="20" fillId="7" borderId="0" xfId="0" applyNumberFormat="1" applyFont="1" applyFill="1"/>
    <xf numFmtId="1" fontId="7" fillId="2" borderId="0" xfId="0" applyNumberFormat="1" applyFont="1" applyFill="1"/>
    <xf numFmtId="1" fontId="17" fillId="7" borderId="0" xfId="0" applyNumberFormat="1" applyFont="1" applyFill="1" applyAlignment="1">
      <alignment vertical="center"/>
    </xf>
    <xf numFmtId="1" fontId="17" fillId="2" borderId="0" xfId="0" applyNumberFormat="1" applyFont="1" applyFill="1"/>
    <xf numFmtId="2" fontId="23" fillId="6" borderId="3" xfId="0" quotePrefix="1" applyNumberFormat="1" applyFont="1" applyFill="1" applyBorder="1" applyAlignment="1">
      <alignment horizontal="center" vertical="center" wrapText="1"/>
    </xf>
    <xf numFmtId="2" fontId="23" fillId="14" borderId="3" xfId="0" quotePrefix="1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2" fontId="25" fillId="6" borderId="3" xfId="0" quotePrefix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2" fontId="23" fillId="0" borderId="2" xfId="0" quotePrefix="1" applyNumberFormat="1" applyFont="1" applyBorder="1" applyAlignment="1">
      <alignment horizontal="center" vertical="center" wrapText="1"/>
    </xf>
    <xf numFmtId="2" fontId="23" fillId="12" borderId="2" xfId="0" quotePrefix="1" applyNumberFormat="1" applyFont="1" applyFill="1" applyBorder="1" applyAlignment="1">
      <alignment horizontal="center" vertical="center" wrapText="1"/>
    </xf>
    <xf numFmtId="2" fontId="23" fillId="13" borderId="2" xfId="0" quotePrefix="1" applyNumberFormat="1" applyFont="1" applyFill="1" applyBorder="1" applyAlignment="1">
      <alignment horizontal="center" vertical="center" wrapText="1"/>
    </xf>
    <xf numFmtId="2" fontId="23" fillId="6" borderId="2" xfId="0" quotePrefix="1" applyNumberFormat="1" applyFont="1" applyFill="1" applyBorder="1" applyAlignment="1">
      <alignment horizontal="center" vertical="center" wrapText="1"/>
    </xf>
    <xf numFmtId="2" fontId="25" fillId="15" borderId="2" xfId="0" quotePrefix="1" applyNumberFormat="1" applyFont="1" applyFill="1" applyBorder="1" applyAlignment="1">
      <alignment horizontal="center" vertical="center" wrapText="1"/>
    </xf>
    <xf numFmtId="2" fontId="23" fillId="14" borderId="2" xfId="0" quotePrefix="1" applyNumberFormat="1" applyFont="1" applyFill="1" applyBorder="1" applyAlignment="1">
      <alignment horizontal="center" vertical="center" wrapText="1"/>
    </xf>
    <xf numFmtId="2" fontId="25" fillId="6" borderId="2" xfId="0" quotePrefix="1" applyNumberFormat="1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/>
    </xf>
    <xf numFmtId="1" fontId="23" fillId="6" borderId="2" xfId="0" quotePrefix="1" applyNumberFormat="1" applyFont="1" applyFill="1" applyBorder="1" applyAlignment="1">
      <alignment horizontal="center" vertical="center" wrapText="1"/>
    </xf>
    <xf numFmtId="1" fontId="5" fillId="17" borderId="2" xfId="0" applyNumberFormat="1" applyFont="1" applyFill="1" applyBorder="1" applyAlignment="1">
      <alignment horizontal="center" vertical="center"/>
    </xf>
    <xf numFmtId="1" fontId="23" fillId="12" borderId="3" xfId="0" quotePrefix="1" applyNumberFormat="1" applyFont="1" applyFill="1" applyBorder="1" applyAlignment="1">
      <alignment horizontal="center" vertical="center" wrapText="1"/>
    </xf>
    <xf numFmtId="1" fontId="23" fillId="13" borderId="3" xfId="0" quotePrefix="1" applyNumberFormat="1" applyFont="1" applyFill="1" applyBorder="1" applyAlignment="1">
      <alignment horizontal="center" vertical="center" wrapText="1"/>
    </xf>
    <xf numFmtId="1" fontId="23" fillId="16" borderId="3" xfId="0" quotePrefix="1" applyNumberFormat="1" applyFont="1" applyFill="1" applyBorder="1" applyAlignment="1">
      <alignment horizontal="center" vertical="center" wrapText="1"/>
    </xf>
    <xf numFmtId="1" fontId="23" fillId="6" borderId="3" xfId="0" quotePrefix="1" applyNumberFormat="1" applyFont="1" applyFill="1" applyBorder="1" applyAlignment="1">
      <alignment horizontal="center" vertical="center" wrapText="1"/>
    </xf>
    <xf numFmtId="1" fontId="23" fillId="49" borderId="3" xfId="0" quotePrefix="1" applyNumberFormat="1" applyFont="1" applyFill="1" applyBorder="1" applyAlignment="1">
      <alignment horizontal="center" vertical="center" wrapText="1"/>
    </xf>
    <xf numFmtId="1" fontId="21" fillId="7" borderId="0" xfId="0" applyNumberFormat="1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7" fillId="12" borderId="12" xfId="0" applyFont="1" applyFill="1" applyBorder="1" applyAlignment="1">
      <alignment horizontal="center" vertical="center"/>
    </xf>
    <xf numFmtId="0" fontId="17" fillId="12" borderId="3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0" fontId="26" fillId="2" borderId="9" xfId="0" applyFont="1" applyFill="1" applyBorder="1" applyAlignment="1">
      <alignment horizontal="center" vertical="center"/>
    </xf>
    <xf numFmtId="0" fontId="26" fillId="2" borderId="19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2048">
    <cellStyle name="20% - Énfasis1 2" xfId="389" xr:uid="{3B53CA46-2A65-42E6-AF88-4BF855ADDC92}"/>
    <cellStyle name="20% - Énfasis1 2 2" xfId="707" xr:uid="{C2300DE2-7DE9-4C73-93C7-7C6E07B94F9E}"/>
    <cellStyle name="20% - Énfasis1 2 2 2" xfId="1366" xr:uid="{2EFD6206-CC36-48E5-A2ED-C67F03F9A97B}"/>
    <cellStyle name="20% - Énfasis1 2 2 3" xfId="2026" xr:uid="{F6E85475-4684-4F5A-857C-A57FC0C5D38A}"/>
    <cellStyle name="20% - Énfasis1 2 3" xfId="1023" xr:uid="{1717CB9A-66EC-473F-9479-55CB36B5A0AC}"/>
    <cellStyle name="20% - Énfasis1 2 4" xfId="1709" xr:uid="{CC994520-62F9-4FC8-804E-5505839DE7B2}"/>
    <cellStyle name="20% - Énfasis1 3" xfId="438" xr:uid="{939E4D10-999D-4742-B86C-BB482B1BF588}"/>
    <cellStyle name="20% - Énfasis1 3 2" xfId="1071" xr:uid="{53FDDDE1-052F-4B01-905E-3E9798D8FD5D}"/>
    <cellStyle name="20% - Énfasis1 3 3" xfId="1757" xr:uid="{00FD78CD-BE4D-4217-BF3E-BD78A24F43EF}"/>
    <cellStyle name="20% - Énfasis1 4" xfId="729" xr:uid="{B1D76D4F-D34C-42DC-8CC7-E4FD7FE46342}"/>
    <cellStyle name="20% - Énfasis1 5" xfId="1414" xr:uid="{9088C000-CDDB-4CF7-B283-AF281735DA3D}"/>
    <cellStyle name="20% - Énfasis1 6" xfId="66" xr:uid="{ADA976BC-864F-4269-9D64-EBF199C9ECAA}"/>
    <cellStyle name="20% - Énfasis2 2" xfId="386" xr:uid="{B6C858B5-73AE-4333-B7AE-23214F12DEDF}"/>
    <cellStyle name="20% - Énfasis2 2 2" xfId="704" xr:uid="{94743F55-A817-4DE5-B468-52DBB666A3D1}"/>
    <cellStyle name="20% - Énfasis2 2 2 2" xfId="1363" xr:uid="{931816F4-4B7E-4896-9697-864E5B767FA1}"/>
    <cellStyle name="20% - Énfasis2 2 2 3" xfId="2023" xr:uid="{EC85D876-2174-4144-B346-D5DFF8596F3B}"/>
    <cellStyle name="20% - Énfasis2 2 3" xfId="1020" xr:uid="{061D20E9-7953-4A17-9FDD-800BF30A21DD}"/>
    <cellStyle name="20% - Énfasis2 2 4" xfId="1706" xr:uid="{1AFD1432-4962-45AD-8D74-4210CE986811}"/>
    <cellStyle name="20% - Énfasis2 3" xfId="440" xr:uid="{5D7ACC44-4F62-42DB-9672-D17E3C7429B3}"/>
    <cellStyle name="20% - Énfasis2 3 2" xfId="1073" xr:uid="{EC5C9C62-25D8-4544-8C7C-8AF641266A2A}"/>
    <cellStyle name="20% - Énfasis2 3 3" xfId="1759" xr:uid="{A86FD83A-E55D-40E8-B81F-34B80FD02CBD}"/>
    <cellStyle name="20% - Énfasis2 4" xfId="731" xr:uid="{39AA3887-D1C3-4BB5-968F-8D56D29FD804}"/>
    <cellStyle name="20% - Énfasis2 5" xfId="1416" xr:uid="{D896B0B6-AF69-4BF2-ADA8-3D1E2798E9F6}"/>
    <cellStyle name="20% - Énfasis2 6" xfId="70" xr:uid="{90ADD4A5-B706-4C5E-8FF3-C77C5818DD96}"/>
    <cellStyle name="20% - Énfasis3 2" xfId="396" xr:uid="{AD1D292C-9DC1-410B-9BB7-072DE747464E}"/>
    <cellStyle name="20% - Énfasis3 2 2" xfId="713" xr:uid="{19367A89-C9E5-485E-9CF7-96135E91C504}"/>
    <cellStyle name="20% - Énfasis3 2 2 2" xfId="1372" xr:uid="{EE73B9D5-7902-47A3-97A1-9B551E1F711A}"/>
    <cellStyle name="20% - Énfasis3 2 2 3" xfId="2032" xr:uid="{BAB0B2FD-835B-484C-B0D7-1174B3448C5C}"/>
    <cellStyle name="20% - Énfasis3 2 3" xfId="1029" xr:uid="{5509CE7B-0586-44AF-AE34-D0DBAFB409B1}"/>
    <cellStyle name="20% - Énfasis3 2 4" xfId="1715" xr:uid="{8C82695F-F1E8-43DC-809F-BDB1C289707C}"/>
    <cellStyle name="20% - Énfasis3 3" xfId="442" xr:uid="{B5CF2EB1-6438-44DE-A45B-1BEEBFB38781}"/>
    <cellStyle name="20% - Énfasis3 3 2" xfId="1075" xr:uid="{D6904EC5-77BD-40DF-BBDD-69390883CE2A}"/>
    <cellStyle name="20% - Énfasis3 3 3" xfId="1761" xr:uid="{737792D0-42C6-4650-BE43-3C1712C0EB05}"/>
    <cellStyle name="20% - Énfasis3 4" xfId="733" xr:uid="{8B3C2590-F99E-425F-B581-DCC25D7E7A4E}"/>
    <cellStyle name="20% - Énfasis3 5" xfId="1418" xr:uid="{9794859D-D078-45D1-9D59-861333AF3800}"/>
    <cellStyle name="20% - Énfasis3 6" xfId="74" xr:uid="{CEB858CA-8F47-4E88-8488-F0213A23547F}"/>
    <cellStyle name="20% - Énfasis4 2" xfId="399" xr:uid="{F6B64F87-629D-4194-881D-E67F829FCEB8}"/>
    <cellStyle name="20% - Énfasis4 2 2" xfId="716" xr:uid="{914655B7-3BF2-4C55-856A-7934B84836DA}"/>
    <cellStyle name="20% - Énfasis4 2 2 2" xfId="1375" xr:uid="{F8E6B651-23A5-42FC-880D-128B5D90C2C3}"/>
    <cellStyle name="20% - Énfasis4 2 2 3" xfId="2035" xr:uid="{B85E7196-F52E-44F0-87D3-837C70B3407F}"/>
    <cellStyle name="20% - Énfasis4 2 3" xfId="1032" xr:uid="{CEB29F25-E4D8-4FF6-B4D6-C768816FC847}"/>
    <cellStyle name="20% - Énfasis4 2 4" xfId="1718" xr:uid="{00636640-2E04-4F6F-B02C-47D1F3ECCAF6}"/>
    <cellStyle name="20% - Énfasis4 3" xfId="444" xr:uid="{E13CA46B-4404-4320-9898-8768BF65ED04}"/>
    <cellStyle name="20% - Énfasis4 3 2" xfId="1077" xr:uid="{F644DEDD-BC61-4D62-9AAE-FEFA94881173}"/>
    <cellStyle name="20% - Énfasis4 3 3" xfId="1763" xr:uid="{A6D6EAEB-A64E-490B-A339-7494C2113CF8}"/>
    <cellStyle name="20% - Énfasis4 4" xfId="735" xr:uid="{5D804BAC-42CB-4135-8868-921CB2E3E20E}"/>
    <cellStyle name="20% - Énfasis4 5" xfId="1420" xr:uid="{2F7B2AD6-A97D-4DA1-9EAB-F15C92BC0B51}"/>
    <cellStyle name="20% - Énfasis4 6" xfId="78" xr:uid="{8BC87A2E-F59D-4B27-BD6A-8A533283DB37}"/>
    <cellStyle name="20% - Énfasis5 2" xfId="393" xr:uid="{E3B74CBC-39A6-40AE-8DB2-DA53EA1925A0}"/>
    <cellStyle name="20% - Énfasis5 2 2" xfId="710" xr:uid="{600927B9-9949-43CE-908B-62B58B976FD7}"/>
    <cellStyle name="20% - Énfasis5 2 2 2" xfId="1369" xr:uid="{9074D969-44C6-4AC6-A5DE-521BCD021AB4}"/>
    <cellStyle name="20% - Énfasis5 2 2 3" xfId="2029" xr:uid="{4138A7FB-62D8-43A7-8845-6970FC4BCAB3}"/>
    <cellStyle name="20% - Énfasis5 2 3" xfId="1026" xr:uid="{DCBF755A-4FF0-4C4D-A622-D5BA946CF657}"/>
    <cellStyle name="20% - Énfasis5 2 4" xfId="1712" xr:uid="{662716F4-16EA-48EA-913B-A7CF10A637C9}"/>
    <cellStyle name="20% - Énfasis5 3" xfId="446" xr:uid="{01C44FA6-BE1F-451F-9CA4-B937DE5EF697}"/>
    <cellStyle name="20% - Énfasis5 3 2" xfId="1079" xr:uid="{59B861AD-ABC1-46BB-846B-B2326E3710DE}"/>
    <cellStyle name="20% - Énfasis5 3 3" xfId="1765" xr:uid="{6DF91A3D-698D-4FFC-917E-D11084CE011F}"/>
    <cellStyle name="20% - Énfasis5 4" xfId="737" xr:uid="{1C2CDA81-905B-45BF-ABF9-AA44CEB1D92E}"/>
    <cellStyle name="20% - Énfasis5 5" xfId="1422" xr:uid="{CCA165F6-DF0E-4CE8-9EC5-0ACBC33FE66C}"/>
    <cellStyle name="20% - Énfasis5 6" xfId="82" xr:uid="{F7F845F0-B1A6-4A5B-8D65-64B138F67C57}"/>
    <cellStyle name="20% - Énfasis6 2" xfId="394" xr:uid="{B96BF3DA-12E6-4B5E-92B8-39251BDC100B}"/>
    <cellStyle name="20% - Énfasis6 2 2" xfId="711" xr:uid="{10723287-4F18-4885-99AB-E24FCA2A3981}"/>
    <cellStyle name="20% - Énfasis6 2 2 2" xfId="1370" xr:uid="{5E385631-17F8-4C1F-8B39-612263FD62F3}"/>
    <cellStyle name="20% - Énfasis6 2 2 3" xfId="2030" xr:uid="{D417BDF8-9841-4A53-B1FE-501695EC9D1F}"/>
    <cellStyle name="20% - Énfasis6 2 3" xfId="1027" xr:uid="{93D0122B-B7F4-4D2B-AD56-A86DDB59DF04}"/>
    <cellStyle name="20% - Énfasis6 2 4" xfId="1713" xr:uid="{2ABB1498-511B-4C08-9748-762F6A799A8B}"/>
    <cellStyle name="20% - Énfasis6 3" xfId="448" xr:uid="{E274595C-1868-4931-9AAC-2DC0DD06219D}"/>
    <cellStyle name="20% - Énfasis6 3 2" xfId="1081" xr:uid="{7FBCC631-F58D-4176-B0F3-80A4F4C0D64C}"/>
    <cellStyle name="20% - Énfasis6 3 3" xfId="1767" xr:uid="{F19A2BF9-7AC9-46CD-B9D6-4946E0804EC0}"/>
    <cellStyle name="20% - Énfasis6 4" xfId="739" xr:uid="{83A3AF43-8D1F-44C7-8718-0E7E7B88719B}"/>
    <cellStyle name="20% - Énfasis6 5" xfId="1424" xr:uid="{0F9A5715-EA82-4F4D-A908-A10CEC48CBE7}"/>
    <cellStyle name="20% - Énfasis6 6" xfId="86" xr:uid="{BA6E95E6-B8C7-4AA3-9F24-752BA4F6F395}"/>
    <cellStyle name="40% - Énfasis1 2" xfId="385" xr:uid="{7A1FE6B1-4444-42E8-92C0-097CFCA311EB}"/>
    <cellStyle name="40% - Énfasis1 2 2" xfId="703" xr:uid="{48A0435A-BAD4-412A-851C-F8BFE43F771B}"/>
    <cellStyle name="40% - Énfasis1 2 2 2" xfId="1362" xr:uid="{BC80A981-7891-4CD8-A1FD-8C5DE09F3DB6}"/>
    <cellStyle name="40% - Énfasis1 2 2 3" xfId="2022" xr:uid="{FFCB3B07-8E89-43B1-9A9D-585255F9446F}"/>
    <cellStyle name="40% - Énfasis1 2 3" xfId="1019" xr:uid="{BB54EE4A-7039-4AF8-A68C-866DA58577CE}"/>
    <cellStyle name="40% - Énfasis1 2 4" xfId="1705" xr:uid="{E576DF01-6728-499E-A367-AB7D0CFD416D}"/>
    <cellStyle name="40% - Énfasis1 3" xfId="439" xr:uid="{78AB90DD-E621-4313-8B9B-06A80DDD5A17}"/>
    <cellStyle name="40% - Énfasis1 3 2" xfId="1072" xr:uid="{DBFAC591-AF0D-4FC1-9D89-658F892806DD}"/>
    <cellStyle name="40% - Énfasis1 3 3" xfId="1758" xr:uid="{4B9074C1-EC68-46E4-AB7B-8D6AE621CAE9}"/>
    <cellStyle name="40% - Énfasis1 4" xfId="730" xr:uid="{E43B8A5E-43EE-44DB-8BB1-44CC0880AE78}"/>
    <cellStyle name="40% - Énfasis1 5" xfId="1415" xr:uid="{324998D1-5509-4800-853E-7B93EBE3CC98}"/>
    <cellStyle name="40% - Énfasis1 6" xfId="67" xr:uid="{E6662AF9-83BF-4F47-B713-4265743D20DA}"/>
    <cellStyle name="40% - Énfasis2 2" xfId="387" xr:uid="{EA7AB44E-F09A-4961-8F59-E4B6A571C563}"/>
    <cellStyle name="40% - Énfasis2 2 2" xfId="705" xr:uid="{D6BBA37A-6D25-4EEC-8FEF-5DA3F308C2F3}"/>
    <cellStyle name="40% - Énfasis2 2 2 2" xfId="1364" xr:uid="{6D3D6960-9756-4060-A11A-E9F966F498F1}"/>
    <cellStyle name="40% - Énfasis2 2 2 3" xfId="2024" xr:uid="{E2264213-9540-4329-92AC-94668007FCF7}"/>
    <cellStyle name="40% - Énfasis2 2 3" xfId="1021" xr:uid="{9C974384-F5E6-48A8-BDAC-A515163F5287}"/>
    <cellStyle name="40% - Énfasis2 2 4" xfId="1707" xr:uid="{41F3F2A0-AAF5-4B42-9FEC-58EA59463857}"/>
    <cellStyle name="40% - Énfasis2 3" xfId="441" xr:uid="{B977062B-7E63-43C0-B0A8-F254D9C5B347}"/>
    <cellStyle name="40% - Énfasis2 3 2" xfId="1074" xr:uid="{CF1E55D1-932C-412D-804E-70C88895C0CA}"/>
    <cellStyle name="40% - Énfasis2 3 3" xfId="1760" xr:uid="{B1439445-0CF2-4FA5-9A37-91257D765A7A}"/>
    <cellStyle name="40% - Énfasis2 4" xfId="732" xr:uid="{C9A590F7-0F03-4D6D-ACB1-5AC4FBB7267E}"/>
    <cellStyle name="40% - Énfasis2 5" xfId="1417" xr:uid="{DC3C6A47-CB81-450F-8579-295BED3AC7D9}"/>
    <cellStyle name="40% - Énfasis2 6" xfId="71" xr:uid="{5FEA688C-B212-47D2-ACA9-4427DF9C6693}"/>
    <cellStyle name="40% - Énfasis3 2" xfId="402" xr:uid="{7ED31E86-4979-4E9A-91BA-0E2BFF64242F}"/>
    <cellStyle name="40% - Énfasis3 2 2" xfId="719" xr:uid="{B7B62017-3A78-4073-A490-467F4531DA8E}"/>
    <cellStyle name="40% - Énfasis3 2 2 2" xfId="1378" xr:uid="{BEC1C558-2DF0-4690-B6D8-9C1A66A27698}"/>
    <cellStyle name="40% - Énfasis3 2 2 3" xfId="2038" xr:uid="{B8EBC7D4-010A-459B-99BC-F89759BC07FF}"/>
    <cellStyle name="40% - Énfasis3 2 3" xfId="1035" xr:uid="{888C0B6B-C925-484C-8479-6E85B8154723}"/>
    <cellStyle name="40% - Énfasis3 2 4" xfId="1721" xr:uid="{DE2CFD22-2E61-46D9-A6B9-27E1BC4350FA}"/>
    <cellStyle name="40% - Énfasis3 3" xfId="443" xr:uid="{254F8F0E-6350-4337-BCF1-4EDA46C38242}"/>
    <cellStyle name="40% - Énfasis3 3 2" xfId="1076" xr:uid="{8FD2C535-ECE6-4ED1-827F-04FEEDC0C9DE}"/>
    <cellStyle name="40% - Énfasis3 3 3" xfId="1762" xr:uid="{2AF7600B-83FD-4CA6-951E-1FA92144ADB4}"/>
    <cellStyle name="40% - Énfasis3 4" xfId="734" xr:uid="{2DAD58AB-A739-44DD-8E89-F56832907F45}"/>
    <cellStyle name="40% - Énfasis3 5" xfId="1419" xr:uid="{6DE28F78-B110-4CE9-8C4A-5AB66F98DD06}"/>
    <cellStyle name="40% - Énfasis3 6" xfId="75" xr:uid="{7CF617E6-0BFC-4872-9693-A43C19091280}"/>
    <cellStyle name="40% - Énfasis4 2" xfId="405" xr:uid="{0A6FD6E2-5350-4354-85BF-B0B4F102A10A}"/>
    <cellStyle name="40% - Énfasis4 2 2" xfId="722" xr:uid="{0BF4132D-4CA9-4B1D-B663-0A81DEC597C1}"/>
    <cellStyle name="40% - Énfasis4 2 2 2" xfId="1381" xr:uid="{845615E4-71F9-4710-AB3F-4AC40A59C5F2}"/>
    <cellStyle name="40% - Énfasis4 2 2 3" xfId="2041" xr:uid="{B896649D-7A6A-41C8-9BDD-1ED4AA603032}"/>
    <cellStyle name="40% - Énfasis4 2 3" xfId="1038" xr:uid="{CCC645A3-BE68-4340-BD04-AA29EE970979}"/>
    <cellStyle name="40% - Énfasis4 2 4" xfId="1724" xr:uid="{368CFD31-8D21-428C-B821-2D97AA24711D}"/>
    <cellStyle name="40% - Énfasis4 3" xfId="445" xr:uid="{3F106848-B32E-4F68-B08A-F281FD662A21}"/>
    <cellStyle name="40% - Énfasis4 3 2" xfId="1078" xr:uid="{573FF66B-5487-4551-A3BE-D33551BD38F4}"/>
    <cellStyle name="40% - Énfasis4 3 3" xfId="1764" xr:uid="{EC57E37B-A9CF-4ED1-8E9D-76F23CBC5F42}"/>
    <cellStyle name="40% - Énfasis4 4" xfId="736" xr:uid="{80749A63-3A92-4780-908B-5425C3020412}"/>
    <cellStyle name="40% - Énfasis4 5" xfId="1421" xr:uid="{08DBC543-9F70-4B8F-B455-46CECE285C0E}"/>
    <cellStyle name="40% - Énfasis4 6" xfId="79" xr:uid="{72A863AE-5E65-4D0B-94F9-BD9669F3D0A1}"/>
    <cellStyle name="40% - Énfasis5 2" xfId="390" xr:uid="{B0E4B7FC-F8D3-43F2-8DEE-38E0FEB7EE64}"/>
    <cellStyle name="40% - Énfasis5 2 2" xfId="708" xr:uid="{9A64E1C5-7A3B-4A97-BC69-3EED0DF9AACC}"/>
    <cellStyle name="40% - Énfasis5 2 2 2" xfId="1367" xr:uid="{E8ED2F9E-BEF1-483E-A6C6-15959F185D7B}"/>
    <cellStyle name="40% - Énfasis5 2 2 3" xfId="2027" xr:uid="{F9033121-8887-4643-AB37-F34E7C223612}"/>
    <cellStyle name="40% - Énfasis5 2 3" xfId="1024" xr:uid="{CBE7191C-2583-491D-AAC1-D0ACAB7C9AA2}"/>
    <cellStyle name="40% - Énfasis5 2 4" xfId="1710" xr:uid="{04272D02-31EC-44F8-BD2B-A731056FE75F}"/>
    <cellStyle name="40% - Énfasis5 3" xfId="447" xr:uid="{42F82CCF-4DE2-4A68-8FBA-D2AED4A79F18}"/>
    <cellStyle name="40% - Énfasis5 3 2" xfId="1080" xr:uid="{7AEF86F5-ABDF-4AF2-8591-65F4F2986A78}"/>
    <cellStyle name="40% - Énfasis5 3 3" xfId="1766" xr:uid="{93DED25B-F1B1-4B27-9CE5-63CD5F285C34}"/>
    <cellStyle name="40% - Énfasis5 4" xfId="738" xr:uid="{04F806F3-12F9-4E4C-B49B-88BC14CE89AA}"/>
    <cellStyle name="40% - Énfasis5 5" xfId="1423" xr:uid="{3EE4B187-8A35-4C6E-BB2E-CD17DEA3A143}"/>
    <cellStyle name="40% - Énfasis5 6" xfId="83" xr:uid="{A68E41A8-FA3D-433E-A7F1-C1DBF35C09A2}"/>
    <cellStyle name="40% - Énfasis6 2" xfId="400" xr:uid="{D3A295FD-1638-4479-A740-0C46C453B243}"/>
    <cellStyle name="40% - Énfasis6 2 2" xfId="717" xr:uid="{87ADF7A3-213F-401E-B444-EEB3CCD138FC}"/>
    <cellStyle name="40% - Énfasis6 2 2 2" xfId="1376" xr:uid="{A1CF2C64-7548-4832-9A2B-D3F52DCFD028}"/>
    <cellStyle name="40% - Énfasis6 2 2 3" xfId="2036" xr:uid="{5038F8D0-DAF8-4EAE-9C79-9D6CCD33AB9C}"/>
    <cellStyle name="40% - Énfasis6 2 3" xfId="1033" xr:uid="{DEC1116D-8CB7-4577-91CC-41C621E007C8}"/>
    <cellStyle name="40% - Énfasis6 2 4" xfId="1719" xr:uid="{68835F90-41ED-46E6-A90C-A18C52F2EEA6}"/>
    <cellStyle name="40% - Énfasis6 3" xfId="449" xr:uid="{D61C8F98-18D6-4591-9616-F1E771FEF699}"/>
    <cellStyle name="40% - Énfasis6 3 2" xfId="1082" xr:uid="{928079FE-146B-43F7-BF26-47071495A50C}"/>
    <cellStyle name="40% - Énfasis6 3 3" xfId="1768" xr:uid="{953FBE81-E934-48A4-A19C-89D2BD01BD35}"/>
    <cellStyle name="40% - Énfasis6 4" xfId="740" xr:uid="{755F41D2-BE15-469A-9CCA-43A8A113031A}"/>
    <cellStyle name="40% - Énfasis6 5" xfId="1425" xr:uid="{98B2143D-9990-4124-B433-BA42AA6B1B4E}"/>
    <cellStyle name="40% - Énfasis6 6" xfId="87" xr:uid="{0166694A-5C85-4542-805E-1475045B06F4}"/>
    <cellStyle name="60% - Énfasis1 2" xfId="68" xr:uid="{2EA92AAB-B606-4784-BA13-4404F6E0932B}"/>
    <cellStyle name="60% - Énfasis2 2" xfId="72" xr:uid="{43A5EDA9-8BCE-4768-B0AE-6444012F2D87}"/>
    <cellStyle name="60% - Énfasis3 2" xfId="76" xr:uid="{3224A63C-720B-4D62-89B3-A06073115147}"/>
    <cellStyle name="60% - Énfasis4 2" xfId="80" xr:uid="{F1E47EAC-D435-401F-8845-742E23DC81FB}"/>
    <cellStyle name="60% - Énfasis5 2" xfId="84" xr:uid="{A4A003B8-AA7A-4017-9517-DEA72EC7F8D5}"/>
    <cellStyle name="60% - Énfasis6 2" xfId="88" xr:uid="{7457FF60-A4CC-4001-935C-C18B4F74D046}"/>
    <cellStyle name="Bueno 2" xfId="54" xr:uid="{31EDB13C-566B-4C7E-95CC-9A769ACB1252}"/>
    <cellStyle name="Cálculo 2" xfId="59" xr:uid="{00200E0C-ABED-4596-B61C-9B4EF067F687}"/>
    <cellStyle name="Celda de comprobación 2" xfId="61" xr:uid="{1236ECE5-A455-45CE-85FA-9C33D53E19D2}"/>
    <cellStyle name="Celda vinculada 2" xfId="60" xr:uid="{548BAF94-44ED-4230-8BF3-9AD6131897DB}"/>
    <cellStyle name="Encabezado 1" xfId="2" builtinId="16" customBuiltin="1"/>
    <cellStyle name="Encabezado 4" xfId="5" builtinId="19" customBuiltin="1"/>
    <cellStyle name="Énfasis1 2" xfId="65" xr:uid="{E5C8C28D-F096-48E4-8097-E1971113C3FA}"/>
    <cellStyle name="Énfasis2 2" xfId="69" xr:uid="{78E346CD-3957-4094-BF71-B47D571617D9}"/>
    <cellStyle name="Énfasis3 2" xfId="73" xr:uid="{CAF0DB08-DC78-45CA-85E6-5158662886A1}"/>
    <cellStyle name="Énfasis4 2" xfId="77" xr:uid="{D254134C-E357-43E6-8F0B-4D252C1AC266}"/>
    <cellStyle name="Énfasis5 2" xfId="81" xr:uid="{AD52E460-CF1A-40FE-BD25-C9B15F7220FA}"/>
    <cellStyle name="Énfasis6 2" xfId="85" xr:uid="{A7A66ABC-A4A1-4DDE-AAEA-4D2683A0B072}"/>
    <cellStyle name="Entrada 2" xfId="57" xr:uid="{B3EA0ECE-A7D2-4F8D-A0CD-56A75652EB36}"/>
    <cellStyle name="Incorrecto 2" xfId="55" xr:uid="{D1181A47-E7CF-4413-8ACA-FD38577FE8A6}"/>
    <cellStyle name="Millares [0] 2" xfId="2047" xr:uid="{3996FA30-1DA0-424D-94D8-CCE9550536D7}"/>
    <cellStyle name="Millares 2" xfId="19" xr:uid="{D052E99C-04BC-402A-AA80-EF61570712D3}"/>
    <cellStyle name="Millares 2 2" xfId="214" xr:uid="{1BC585E2-8F16-4DF9-B1D6-FE2A8DE72519}"/>
    <cellStyle name="Millares 2 3" xfId="383" xr:uid="{2A34A4E6-83B2-4E39-9211-D4E1392A4BAC}"/>
    <cellStyle name="Millares 2 3 2" xfId="701" xr:uid="{28BCD6CF-40E3-4324-B609-1E77DB898B62}"/>
    <cellStyle name="Millares 2 3 2 2" xfId="1360" xr:uid="{8258CDBC-1431-445D-B402-8C45554B38EA}"/>
    <cellStyle name="Millares 2 3 2 3" xfId="2020" xr:uid="{024180E2-9EE5-43FB-B791-7CF3B7B5678B}"/>
    <cellStyle name="Millares 2 3 3" xfId="1017" xr:uid="{484845A1-E93B-4B72-8F97-B8386E63939C}"/>
    <cellStyle name="Millares 2 3 4" xfId="1703" xr:uid="{0D3C2E3C-50B5-466B-A8A3-6044B6D06B1E}"/>
    <cellStyle name="Millares 3" xfId="15" xr:uid="{FCD92DED-0154-4502-9CC7-865BBE87464C}"/>
    <cellStyle name="Millares 4" xfId="203" xr:uid="{487EF909-74AF-4D31-8C69-3392C90D750C}"/>
    <cellStyle name="Millares 4 2" xfId="406" xr:uid="{18CED160-0704-44CC-8A41-41607748B711}"/>
    <cellStyle name="Millares 4 2 2" xfId="723" xr:uid="{860081C0-AD8F-433F-A39D-283F0BD7C0E9}"/>
    <cellStyle name="Millares 4 2 2 2" xfId="1382" xr:uid="{B93D45FF-6A01-4E00-8272-34B0CF804544}"/>
    <cellStyle name="Millares 4 2 2 3" xfId="2042" xr:uid="{70A92C70-995B-4757-9059-35A6CAD8C71D}"/>
    <cellStyle name="Millares 4 2 3" xfId="1039" xr:uid="{4E906B77-E89B-4C7D-86C5-07246CC9FB58}"/>
    <cellStyle name="Millares 4 2 4" xfId="1725" xr:uid="{668369FC-C772-4A8C-9994-39B3D6F0C77F}"/>
    <cellStyle name="Millares 4 3" xfId="533" xr:uid="{353FA2B0-1071-474D-9E3E-31ACE7E611DB}"/>
    <cellStyle name="Millares 4 3 2" xfId="1192" xr:uid="{37FF1D22-FEB7-4109-9C50-AA8DEA668D47}"/>
    <cellStyle name="Millares 4 3 3" xfId="1852" xr:uid="{E81E49B9-16D5-4EFE-A151-1D82C4772083}"/>
    <cellStyle name="Millares 4 4" xfId="849" xr:uid="{408340C7-5696-44A7-804F-3A27BAF8158E}"/>
    <cellStyle name="Millares 4 5" xfId="1535" xr:uid="{04E3258C-8FFD-47B2-9CDD-18C73DEFB636}"/>
    <cellStyle name="Millares 5" xfId="301" xr:uid="{74BB46DA-284F-43F4-8504-D7BD346E805E}"/>
    <cellStyle name="Millares 5 2" xfId="619" xr:uid="{F226DECD-BE75-41F3-B330-13C6E488A2DB}"/>
    <cellStyle name="Millares 5 2 2" xfId="1278" xr:uid="{0B9A1E1C-D72F-4849-9FCC-E41FE647B79B}"/>
    <cellStyle name="Millares 5 2 3" xfId="1938" xr:uid="{2465A80F-DC60-41AB-8E2A-7F367EDB6EBE}"/>
    <cellStyle name="Millares 5 3" xfId="935" xr:uid="{164E8BD7-843F-4297-AFC4-CC685AC2CDC8}"/>
    <cellStyle name="Millares 5 4" xfId="1621" xr:uid="{6E0CE242-7B91-4C1C-8A08-90041D1FDF2E}"/>
    <cellStyle name="Moneda 10" xfId="7" xr:uid="{717E2169-D93E-431C-B8FA-097879BCE8F3}"/>
    <cellStyle name="Moneda 2" xfId="18" xr:uid="{F8A1E0BB-B599-4568-B13C-5C2696C7A768}"/>
    <cellStyle name="Moneda 2 2" xfId="43" xr:uid="{5EDA236C-28B2-4685-A208-4BC9FB9C74F3}"/>
    <cellStyle name="Moneda 2 2 2" xfId="166" xr:uid="{1464AC69-4C88-4427-AE59-C4BBF8699DA2}"/>
    <cellStyle name="Moneda 2 2 2 2" xfId="346" xr:uid="{96FE9FD4-18EC-4578-9358-71E93463CC51}"/>
    <cellStyle name="Moneda 2 2 2 2 2" xfId="664" xr:uid="{D60C06D9-9969-4813-AC1D-78666C980C02}"/>
    <cellStyle name="Moneda 2 2 2 2 2 2" xfId="1323" xr:uid="{C4E3012E-25EB-4F68-88BE-9D3F78FD0F75}"/>
    <cellStyle name="Moneda 2 2 2 2 2 3" xfId="1983" xr:uid="{619B3669-F358-4A2B-A4D1-E78A3C52514D}"/>
    <cellStyle name="Moneda 2 2 2 2 3" xfId="980" xr:uid="{7E25682C-61DF-4473-9D52-E3501BD4C958}"/>
    <cellStyle name="Moneda 2 2 2 2 4" xfId="1666" xr:uid="{D191F339-48FB-47B2-A71F-B61C5FAB5C74}"/>
    <cellStyle name="Moneda 2 2 2 3" xfId="264" xr:uid="{DD783379-0CAD-47C2-A1E9-43A9F961468E}"/>
    <cellStyle name="Moneda 2 2 2 3 2" xfId="582" xr:uid="{5A896257-F60A-418B-A973-FDFBDAC23514}"/>
    <cellStyle name="Moneda 2 2 2 3 2 2" xfId="1241" xr:uid="{DBF43305-F85D-436C-900D-D2E381FE3157}"/>
    <cellStyle name="Moneda 2 2 2 3 2 3" xfId="1901" xr:uid="{2F216A1E-EAE9-471D-9039-21AC17F24A50}"/>
    <cellStyle name="Moneda 2 2 2 3 3" xfId="898" xr:uid="{A2C79886-255A-4EA0-8141-2606F9FEB018}"/>
    <cellStyle name="Moneda 2 2 2 3 4" xfId="1584" xr:uid="{7E5EB0EE-E8F4-4346-BEF0-8A3A27CF0E98}"/>
    <cellStyle name="Moneda 2 2 2 4" xfId="496" xr:uid="{DD9CB1DD-1353-4952-90EB-035EA25B1653}"/>
    <cellStyle name="Moneda 2 2 2 4 2" xfId="1155" xr:uid="{9A5CE8DA-3086-4E03-A66C-D4FC3ADBA47A}"/>
    <cellStyle name="Moneda 2 2 2 4 3" xfId="1815" xr:uid="{9046BA0F-1A41-4F44-AC17-1606AA871C25}"/>
    <cellStyle name="Moneda 2 2 2 5" xfId="812" xr:uid="{DEDB5BD1-4DD4-4926-8446-8DA040344F42}"/>
    <cellStyle name="Moneda 2 2 2 6" xfId="1498" xr:uid="{379361CA-B569-46A7-A720-DC28A7DFE04D}"/>
    <cellStyle name="Moneda 2 2 3" xfId="193" xr:uid="{1A2E42F8-B295-4C93-B784-23188DC8626C}"/>
    <cellStyle name="Moneda 2 2 3 2" xfId="373" xr:uid="{BB216E9F-C14F-4C4E-8CA2-4DB78CD11CB3}"/>
    <cellStyle name="Moneda 2 2 3 2 2" xfId="691" xr:uid="{DBF95814-7FF9-4B6F-94F6-68F86F74C90C}"/>
    <cellStyle name="Moneda 2 2 3 2 2 2" xfId="1350" xr:uid="{D66A4C89-0F15-4AE5-801B-4328DEDC8D9C}"/>
    <cellStyle name="Moneda 2 2 3 2 2 3" xfId="2010" xr:uid="{400DE584-72BA-4B74-92AA-81BC13AA5DBF}"/>
    <cellStyle name="Moneda 2 2 3 2 3" xfId="1007" xr:uid="{CF8B0FCB-F7EB-4DF2-928C-083558BD85A4}"/>
    <cellStyle name="Moneda 2 2 3 2 4" xfId="1693" xr:uid="{B58401D6-D544-4036-889D-80C1DECCD6BA}"/>
    <cellStyle name="Moneda 2 2 3 3" xfId="291" xr:uid="{88422852-F398-4B46-B8B1-E93E7576BA72}"/>
    <cellStyle name="Moneda 2 2 3 3 2" xfId="609" xr:uid="{33F8653E-16E3-4641-81B1-F3596621D732}"/>
    <cellStyle name="Moneda 2 2 3 3 2 2" xfId="1268" xr:uid="{6D8CCF6E-9069-4FDD-A705-06A33DE5D19C}"/>
    <cellStyle name="Moneda 2 2 3 3 2 3" xfId="1928" xr:uid="{7E03C0D8-0B90-4C70-A680-7BB33795DC6D}"/>
    <cellStyle name="Moneda 2 2 3 3 3" xfId="925" xr:uid="{B6BEBA39-CD53-4FF8-83FF-652245E7CD60}"/>
    <cellStyle name="Moneda 2 2 3 3 4" xfId="1611" xr:uid="{680EF44A-40DD-432D-98C1-B148CF1826C3}"/>
    <cellStyle name="Moneda 2 2 3 4" xfId="523" xr:uid="{F2D31455-8661-47F8-ABBB-D0834B0472CA}"/>
    <cellStyle name="Moneda 2 2 3 4 2" xfId="1182" xr:uid="{DAC765CB-5F9E-4FFE-928B-C6D3A1D2A337}"/>
    <cellStyle name="Moneda 2 2 3 4 3" xfId="1842" xr:uid="{24B46DAD-80F3-4095-BC89-2B57E3217F7B}"/>
    <cellStyle name="Moneda 2 2 3 5" xfId="839" xr:uid="{AFAA8EB0-42A0-4A9F-B93A-4235051085C3}"/>
    <cellStyle name="Moneda 2 2 3 6" xfId="1525" xr:uid="{26FF669B-3F25-43E5-9526-ED8BA18E5522}"/>
    <cellStyle name="Moneda 2 2 4" xfId="135" xr:uid="{6F9B51A9-F0B6-45BD-BC32-9BC277E03536}"/>
    <cellStyle name="Moneda 2 2 4 2" xfId="319" xr:uid="{8EB1CE97-A5ED-4338-B780-75435A3954B9}"/>
    <cellStyle name="Moneda 2 2 4 2 2" xfId="637" xr:uid="{DC81418B-5183-4CDE-B1EC-4AC824D2F60B}"/>
    <cellStyle name="Moneda 2 2 4 2 2 2" xfId="1296" xr:uid="{B334B6D0-A9CA-40CD-AF1D-53A8D61EB1E2}"/>
    <cellStyle name="Moneda 2 2 4 2 2 3" xfId="1956" xr:uid="{0342C9B7-474C-40E3-9A3C-CF91F82708BE}"/>
    <cellStyle name="Moneda 2 2 4 2 3" xfId="953" xr:uid="{2C9182AA-7A5F-4FA8-84E3-FCA23229C61A}"/>
    <cellStyle name="Moneda 2 2 4 2 4" xfId="1639" xr:uid="{16AE0B4C-083A-4726-A68E-F14FD7FA5950}"/>
    <cellStyle name="Moneda 2 2 4 3" xfId="469" xr:uid="{D5A8C577-AC50-43AF-8164-DBDF2724A394}"/>
    <cellStyle name="Moneda 2 2 4 3 2" xfId="1128" xr:uid="{86EE462D-3500-4399-95C5-59B2C12932DE}"/>
    <cellStyle name="Moneda 2 2 4 3 3" xfId="1788" xr:uid="{74C9217A-DD42-4F47-9D75-A753BF74C093}"/>
    <cellStyle name="Moneda 2 2 4 4" xfId="785" xr:uid="{A8D405E6-966C-44C0-A7BC-A9A3B2433D46}"/>
    <cellStyle name="Moneda 2 2 4 5" xfId="1471" xr:uid="{B1953DCB-0F85-4A42-AE41-3269249921E6}"/>
    <cellStyle name="Moneda 2 2 5" xfId="237" xr:uid="{37030AC9-49C2-49E1-937D-58BAFF15C5C9}"/>
    <cellStyle name="Moneda 2 2 5 2" xfId="555" xr:uid="{FC9DCFE3-B9D6-417E-B7C2-3AE493B48A5E}"/>
    <cellStyle name="Moneda 2 2 5 2 2" xfId="1214" xr:uid="{2B14811D-8570-4373-BEF2-5E2913E7C83C}"/>
    <cellStyle name="Moneda 2 2 5 2 3" xfId="1874" xr:uid="{AA3AEA3D-1139-4242-BE8E-F1F01F2BAFF3}"/>
    <cellStyle name="Moneda 2 2 5 3" xfId="871" xr:uid="{980DEE58-DDCD-481B-B464-59AF16D4FE02}"/>
    <cellStyle name="Moneda 2 2 5 4" xfId="1557" xr:uid="{1C14655B-C424-49B5-93D3-3E9E6B1B912E}"/>
    <cellStyle name="Moneda 2 2 6" xfId="428" xr:uid="{8422FE0C-2240-4B50-99AD-FF7A2EAF3F38}"/>
    <cellStyle name="Moneda 2 2 6 2" xfId="1061" xr:uid="{8D040E1C-F62E-4134-96AE-CB24FC567304}"/>
    <cellStyle name="Moneda 2 2 6 3" xfId="1747" xr:uid="{15D18A9C-0E16-469B-97E6-77E867C4CC16}"/>
    <cellStyle name="Moneda 2 2 7" xfId="108" xr:uid="{ACE7674E-6192-4222-85EC-3EB5CD7CFBB4}"/>
    <cellStyle name="Moneda 2 2 7 2" xfId="1101" xr:uid="{879AD412-0574-443B-A5AB-507CFF2C0B05}"/>
    <cellStyle name="Moneda 2 2 7 3" xfId="1444" xr:uid="{CD34F817-CB0F-49EB-9041-2FECC5ECA55D}"/>
    <cellStyle name="Moneda 2 2 8" xfId="758" xr:uid="{EA7C49F3-D801-42FC-B10C-23F67A437CF8}"/>
    <cellStyle name="Moneda 2 2 9" xfId="1404" xr:uid="{FB6680F0-23CC-4513-B10B-0637863F708C}"/>
    <cellStyle name="Moneda 2 3" xfId="33" xr:uid="{45E4A3FA-9A4F-4588-BFCB-AB39F180116B}"/>
    <cellStyle name="Moneda 2 3 2" xfId="158" xr:uid="{EC61FE43-CF64-4394-BD46-2AF0AED725E9}"/>
    <cellStyle name="Moneda 2 3 2 2" xfId="338" xr:uid="{7E46AB9A-4D13-4F03-B3E7-2CA8021587FD}"/>
    <cellStyle name="Moneda 2 3 2 2 2" xfId="656" xr:uid="{694E1030-7BC8-4C04-A550-2B53F0EA7EC1}"/>
    <cellStyle name="Moneda 2 3 2 2 2 2" xfId="1315" xr:uid="{7C41F03E-9D0A-4047-95A2-6219997205B2}"/>
    <cellStyle name="Moneda 2 3 2 2 2 3" xfId="1975" xr:uid="{99DC9FCC-78C8-4FD4-8DFF-36045F1ECB5E}"/>
    <cellStyle name="Moneda 2 3 2 2 3" xfId="972" xr:uid="{0D5706D9-4E01-4443-93D3-380FD5699F0F}"/>
    <cellStyle name="Moneda 2 3 2 2 4" xfId="1658" xr:uid="{D2E582ED-2C03-41E1-AD30-551B8AD60063}"/>
    <cellStyle name="Moneda 2 3 2 3" xfId="488" xr:uid="{19B879E1-6F8D-4367-B513-008462157248}"/>
    <cellStyle name="Moneda 2 3 2 3 2" xfId="1147" xr:uid="{901EA4AD-5487-45ED-96E5-1BDA298EE9A6}"/>
    <cellStyle name="Moneda 2 3 2 3 3" xfId="1807" xr:uid="{F1A4239A-5775-4B5F-8098-3EA7F224597B}"/>
    <cellStyle name="Moneda 2 3 2 4" xfId="804" xr:uid="{B5EC1146-542B-484B-AED6-0ECDC1F95AF5}"/>
    <cellStyle name="Moneda 2 3 2 5" xfId="1490" xr:uid="{53A60B56-DC13-4CA1-B7E7-230C677AE118}"/>
    <cellStyle name="Moneda 2 3 3" xfId="256" xr:uid="{DF20D590-3C2F-402F-817F-A9572A7731CD}"/>
    <cellStyle name="Moneda 2 3 3 2" xfId="574" xr:uid="{7A8D0E20-B690-4560-8818-2A95FFF41691}"/>
    <cellStyle name="Moneda 2 3 3 2 2" xfId="1233" xr:uid="{B70ADF65-FFB1-4837-9D52-79636101D929}"/>
    <cellStyle name="Moneda 2 3 3 2 3" xfId="1893" xr:uid="{F907B941-BB22-4794-B402-78D3C9440E5F}"/>
    <cellStyle name="Moneda 2 3 3 3" xfId="890" xr:uid="{4987C5B0-92BE-4BE2-B9E1-87915E6C578E}"/>
    <cellStyle name="Moneda 2 3 3 4" xfId="1576" xr:uid="{651A0E54-B1ED-40CB-A0A7-DF4C56A09EE1}"/>
    <cellStyle name="Moneda 2 3 4" xfId="420" xr:uid="{9B8A60FC-3EA7-4E1F-A998-9A71467E22D9}"/>
    <cellStyle name="Moneda 2 3 4 2" xfId="1053" xr:uid="{7DB930F9-E4A2-4FDE-92AF-7ACE248C6387}"/>
    <cellStyle name="Moneda 2 3 4 3" xfId="1739" xr:uid="{C4AE7759-D847-47AC-AAA7-83AC971DEB08}"/>
    <cellStyle name="Moneda 2 3 5" xfId="100" xr:uid="{7C020C78-274E-47AB-90DC-F4EC27B48094}"/>
    <cellStyle name="Moneda 2 3 5 2" xfId="1093" xr:uid="{4F06A1D4-20EF-424B-9864-9B94B5B9C921}"/>
    <cellStyle name="Moneda 2 3 5 3" xfId="1436" xr:uid="{A0581784-AD47-43D4-86DB-2BF6C4A7CB94}"/>
    <cellStyle name="Moneda 2 3 6" xfId="750" xr:uid="{91364391-0F7B-4F26-BEBF-0BA9ECC411F1}"/>
    <cellStyle name="Moneda 2 3 7" xfId="1396" xr:uid="{3DDC2AA4-DDA2-4146-BE51-E5653DD2A19C}"/>
    <cellStyle name="Moneda 2 4" xfId="185" xr:uid="{D234F9E2-C114-4718-BC5B-BB6F0E540641}"/>
    <cellStyle name="Moneda 2 4 2" xfId="365" xr:uid="{9D620C95-744D-43E3-95AE-51D565F1BE3B}"/>
    <cellStyle name="Moneda 2 4 2 2" xfId="683" xr:uid="{89420E11-C0DD-4B8D-A063-704A3F059C13}"/>
    <cellStyle name="Moneda 2 4 2 2 2" xfId="1342" xr:uid="{200454AA-DF2F-4264-BAFE-0BC46BBCF9C7}"/>
    <cellStyle name="Moneda 2 4 2 2 3" xfId="2002" xr:uid="{9E8CC8BC-9EDA-4405-91F5-71BFEF039C3B}"/>
    <cellStyle name="Moneda 2 4 2 3" xfId="999" xr:uid="{0B6049DC-C37F-4F38-A85D-3F241AE06E62}"/>
    <cellStyle name="Moneda 2 4 2 4" xfId="1685" xr:uid="{0F872E72-3193-43DC-9C04-72CCF75C3D5F}"/>
    <cellStyle name="Moneda 2 4 3" xfId="283" xr:uid="{B17D8EDE-B9AE-4724-8FDB-47EF00D605AA}"/>
    <cellStyle name="Moneda 2 4 3 2" xfId="601" xr:uid="{61649D19-86F7-493A-9E9E-5F15C8FE5B6F}"/>
    <cellStyle name="Moneda 2 4 3 2 2" xfId="1260" xr:uid="{23E46C54-600F-4A25-932A-840355E4A1BE}"/>
    <cellStyle name="Moneda 2 4 3 2 3" xfId="1920" xr:uid="{88D000E0-0E08-434F-A112-38B81D6A634B}"/>
    <cellStyle name="Moneda 2 4 3 3" xfId="917" xr:uid="{3F402D67-4831-4B83-8FEA-54548B759E53}"/>
    <cellStyle name="Moneda 2 4 3 4" xfId="1603" xr:uid="{38359E9A-3D41-4614-9C3C-A6B518FC06C7}"/>
    <cellStyle name="Moneda 2 4 4" xfId="515" xr:uid="{125EB1A2-8802-41F1-BE7C-706C3DBCEC60}"/>
    <cellStyle name="Moneda 2 4 4 2" xfId="1174" xr:uid="{56DF498A-6CFC-4A4C-A3EE-BFF131E49276}"/>
    <cellStyle name="Moneda 2 4 4 3" xfId="1834" xr:uid="{C2A38E4A-46C3-4203-9C14-0F51F0976B7E}"/>
    <cellStyle name="Moneda 2 4 5" xfId="831" xr:uid="{3B865097-10E1-4E80-A8DE-AB73B295FC81}"/>
    <cellStyle name="Moneda 2 4 6" xfId="1517" xr:uid="{41C64239-4767-4E60-8FB9-BEB4389AB8FF}"/>
    <cellStyle name="Moneda 2 5" xfId="211" xr:uid="{4A0497A7-E42A-47ED-8EBD-4CFAC3EBA91B}"/>
    <cellStyle name="Moneda 2 5 2" xfId="311" xr:uid="{7675FEBD-5019-484A-95BA-2B8B018C1D41}"/>
    <cellStyle name="Moneda 2 5 2 2" xfId="629" xr:uid="{81637A94-FA9D-4F6E-8763-7FA7FAA9861C}"/>
    <cellStyle name="Moneda 2 5 2 2 2" xfId="1288" xr:uid="{FD968B23-2A60-4FEE-845F-6DD98082578A}"/>
    <cellStyle name="Moneda 2 5 2 2 3" xfId="1948" xr:uid="{4535AB1A-6226-41CB-B619-E7E61B3CB0F3}"/>
    <cellStyle name="Moneda 2 5 2 3" xfId="945" xr:uid="{ECADAE24-07E7-46D3-ADCD-A017887BDC38}"/>
    <cellStyle name="Moneda 2 5 2 4" xfId="1631" xr:uid="{A452E0AC-A542-4BB9-8477-BF2C4A2C017E}"/>
    <cellStyle name="Moneda 2 6" xfId="127" xr:uid="{3C3A549F-E1A8-44A0-9909-1869D513550B}"/>
    <cellStyle name="Moneda 2 6 2" xfId="395" xr:uid="{DAD5E8AF-D896-4623-B4FD-84DE7DDBCCA8}"/>
    <cellStyle name="Moneda 2 6 2 2" xfId="712" xr:uid="{2D5E20E4-67A3-43AF-9682-E794C65F17DB}"/>
    <cellStyle name="Moneda 2 6 2 2 2" xfId="1371" xr:uid="{58AFBA6A-FB7F-4E39-943D-7D1277441282}"/>
    <cellStyle name="Moneda 2 6 2 2 3" xfId="2031" xr:uid="{A2906FE7-971E-4BB4-8A53-20D9D4A4EF8F}"/>
    <cellStyle name="Moneda 2 6 2 3" xfId="1028" xr:uid="{3294E665-6EC0-4C7D-8230-4B14A9B87DFB}"/>
    <cellStyle name="Moneda 2 6 2 4" xfId="1714" xr:uid="{5F236FDC-9993-423F-A2DF-1D8ED9DD30D2}"/>
    <cellStyle name="Moneda 2 6 3" xfId="461" xr:uid="{DA90E0B5-5115-4D2F-9BEE-770B5E38DC81}"/>
    <cellStyle name="Moneda 2 6 3 2" xfId="1120" xr:uid="{B68BEA59-2BDE-4A32-BAE5-CB1DEDA31669}"/>
    <cellStyle name="Moneda 2 6 3 3" xfId="1780" xr:uid="{F8BAA834-FA65-4C73-BEAF-AD058E82DAE8}"/>
    <cellStyle name="Moneda 2 6 4" xfId="777" xr:uid="{ED19611A-6194-4647-B70E-62F7DC900F14}"/>
    <cellStyle name="Moneda 2 6 5" xfId="1463" xr:uid="{2DBE254F-B821-4A87-88B4-B29F6D99D072}"/>
    <cellStyle name="Moneda 2 7" xfId="229" xr:uid="{21B7BF9F-3CF4-4A9E-9BA9-63517D8C4AD4}"/>
    <cellStyle name="Moneda 2 7 2" xfId="547" xr:uid="{CA2EDFE3-1AD8-4C0A-88B6-85DBEB923A83}"/>
    <cellStyle name="Moneda 2 7 2 2" xfId="1206" xr:uid="{465E5284-5C5D-4C74-BCB1-91CA04AB2196}"/>
    <cellStyle name="Moneda 2 7 2 3" xfId="1866" xr:uid="{AF05D477-74EB-49CD-AA34-6C461B2EB206}"/>
    <cellStyle name="Moneda 2 7 3" xfId="863" xr:uid="{4955F7D4-035D-4F44-A6C1-08DB702A8178}"/>
    <cellStyle name="Moneda 2 7 4" xfId="1549" xr:uid="{095C2E6B-3A9C-4533-B0C4-416FBA4F15BB}"/>
    <cellStyle name="Moneda 3" xfId="14" xr:uid="{F38E14C4-30A3-4410-8E3F-DE6C816C58BF}"/>
    <cellStyle name="Moneda 3 2" xfId="46" xr:uid="{8FFFF23A-86A4-4688-B1C8-BBBE23B88074}"/>
    <cellStyle name="Moneda 3 2 2" xfId="169" xr:uid="{EB56D936-C0B5-49CB-B450-5DFBF5260255}"/>
    <cellStyle name="Moneda 3 2 2 2" xfId="349" xr:uid="{1586F46E-78CD-41BA-BE4E-F74FCB4CB354}"/>
    <cellStyle name="Moneda 3 2 2 2 2" xfId="667" xr:uid="{90142318-C891-4FFD-8717-82CFAA359851}"/>
    <cellStyle name="Moneda 3 2 2 2 2 2" xfId="1326" xr:uid="{1AF9E582-6265-4261-B8A5-63B4A2F12558}"/>
    <cellStyle name="Moneda 3 2 2 2 2 3" xfId="1986" xr:uid="{E5347D7F-D7E7-41FB-9C9B-382251AA156D}"/>
    <cellStyle name="Moneda 3 2 2 2 3" xfId="983" xr:uid="{9847869F-D44E-4CF2-AD8F-4193501974F2}"/>
    <cellStyle name="Moneda 3 2 2 2 4" xfId="1669" xr:uid="{227FD85C-2359-4D82-9B60-53E70FD66B7A}"/>
    <cellStyle name="Moneda 3 2 2 3" xfId="499" xr:uid="{BAFA3185-3C3F-45D3-9959-74C17BE0BF81}"/>
    <cellStyle name="Moneda 3 2 2 3 2" xfId="1158" xr:uid="{12FBE0F4-4E94-464E-BA1A-7262DEAC933D}"/>
    <cellStyle name="Moneda 3 2 2 3 3" xfId="1818" xr:uid="{4EF68CC0-5DA2-473C-A80D-D61D48A46DF5}"/>
    <cellStyle name="Moneda 3 2 2 4" xfId="815" xr:uid="{7A2D9568-2350-41AF-BFE1-C10F488F2E74}"/>
    <cellStyle name="Moneda 3 2 2 5" xfId="1501" xr:uid="{0B566AED-5E0F-4EA3-9B87-F3B360A2F921}"/>
    <cellStyle name="Moneda 3 2 3" xfId="267" xr:uid="{24C5F3D4-0009-47FD-BE93-0F1FC55C18E7}"/>
    <cellStyle name="Moneda 3 2 3 2" xfId="585" xr:uid="{2EA803C2-78F7-4EB7-8436-9C0EBF2A7596}"/>
    <cellStyle name="Moneda 3 2 3 2 2" xfId="1244" xr:uid="{91950685-8552-4621-BBE8-506FE1C7941D}"/>
    <cellStyle name="Moneda 3 2 3 2 3" xfId="1904" xr:uid="{A9F4B970-DB33-4D65-ABA1-7384F882AA6C}"/>
    <cellStyle name="Moneda 3 2 3 3" xfId="901" xr:uid="{E08C94EE-A805-4C9F-98FB-4A5D2ED25CF2}"/>
    <cellStyle name="Moneda 3 2 3 4" xfId="1587" xr:uid="{E2460DBD-48EC-468F-B1F3-B6D26FABA5AF}"/>
    <cellStyle name="Moneda 3 2 4" xfId="431" xr:uid="{B0DA0D04-A056-42CA-A377-6C2AA18E81A1}"/>
    <cellStyle name="Moneda 3 2 4 2" xfId="1064" xr:uid="{30509319-A3EB-46C0-9CB9-C2F9F2178CA0}"/>
    <cellStyle name="Moneda 3 2 4 3" xfId="1750" xr:uid="{39B3EC59-C48A-4A41-AEB9-273AA4AA73E6}"/>
    <cellStyle name="Moneda 3 2 5" xfId="111" xr:uid="{D924A525-7FDE-4F2C-878D-E95DF7B981B2}"/>
    <cellStyle name="Moneda 3 2 5 2" xfId="1104" xr:uid="{FCCE310D-6C6A-44DA-BACF-331E6696391B}"/>
    <cellStyle name="Moneda 3 2 5 3" xfId="1447" xr:uid="{5CCA70A9-7375-4350-B473-05BC09102C1B}"/>
    <cellStyle name="Moneda 3 2 6" xfId="761" xr:uid="{A0BA987B-762C-448B-BA7F-FF9882F35971}"/>
    <cellStyle name="Moneda 3 2 7" xfId="1407" xr:uid="{46727596-2271-49FB-B22D-D2485E57BB6F}"/>
    <cellStyle name="Moneda 3 3" xfId="196" xr:uid="{EC5D8B6D-EAD0-428F-A39F-1E3F90080C2B}"/>
    <cellStyle name="Moneda 3 3 2" xfId="376" xr:uid="{ADABF4B2-A821-4369-A6E5-F6BC283DC9B0}"/>
    <cellStyle name="Moneda 3 3 2 2" xfId="694" xr:uid="{DE552F39-1E3A-4398-9791-45C0529DBB58}"/>
    <cellStyle name="Moneda 3 3 2 2 2" xfId="1353" xr:uid="{C135AEE6-A951-45F6-AEFD-C29915E9E054}"/>
    <cellStyle name="Moneda 3 3 2 2 3" xfId="2013" xr:uid="{E42341E1-143B-4FB5-890A-B78196BD9780}"/>
    <cellStyle name="Moneda 3 3 2 3" xfId="1010" xr:uid="{5510FBA3-FC2E-44E0-BFFE-C4963B6D6CD0}"/>
    <cellStyle name="Moneda 3 3 2 4" xfId="1696" xr:uid="{F6967376-CA93-47B7-A09B-787969EC2264}"/>
    <cellStyle name="Moneda 3 3 3" xfId="294" xr:uid="{46569D2C-0090-4317-BC86-62772097F38A}"/>
    <cellStyle name="Moneda 3 3 3 2" xfId="612" xr:uid="{C20A6538-DC4D-4954-A9F3-A7BFFF4C4A46}"/>
    <cellStyle name="Moneda 3 3 3 2 2" xfId="1271" xr:uid="{644B4597-255B-45B9-BC2E-C21F65E80CC0}"/>
    <cellStyle name="Moneda 3 3 3 2 3" xfId="1931" xr:uid="{402EDB0E-F741-4B69-A729-1F4832658AF5}"/>
    <cellStyle name="Moneda 3 3 3 3" xfId="928" xr:uid="{14E4FE95-ECDC-4EA0-A48A-FB05449AC207}"/>
    <cellStyle name="Moneda 3 3 3 4" xfId="1614" xr:uid="{7CF06523-F745-4A39-AD97-7CA39DA3D97F}"/>
    <cellStyle name="Moneda 3 3 4" xfId="526" xr:uid="{0BC9921C-345A-4528-9CCA-D5D9E02422FB}"/>
    <cellStyle name="Moneda 3 3 4 2" xfId="1185" xr:uid="{17374231-33AA-40DB-8A10-E38465CE0A2F}"/>
    <cellStyle name="Moneda 3 3 4 3" xfId="1845" xr:uid="{9ABE01C8-A581-44FC-87D5-2E5E8E1D965D}"/>
    <cellStyle name="Moneda 3 3 5" xfId="842" xr:uid="{726AA459-8950-4236-BB8E-28C5FC2A31F6}"/>
    <cellStyle name="Moneda 3 3 6" xfId="1528" xr:uid="{8756578C-7030-4BF1-836B-C9B52FD73FD8}"/>
    <cellStyle name="Moneda 3 4" xfId="215" xr:uid="{51A65D49-F62F-4E70-B8F2-65866C4CC944}"/>
    <cellStyle name="Moneda 3 4 2" xfId="322" xr:uid="{0D0CCF2E-4C45-4674-9D6C-9FB13B589FE5}"/>
    <cellStyle name="Moneda 3 4 2 2" xfId="640" xr:uid="{2DF926F2-9769-4A0D-ABFD-B7C95216114F}"/>
    <cellStyle name="Moneda 3 4 2 2 2" xfId="1299" xr:uid="{94CBA32F-3584-48BE-9FAB-719C5D6D09EA}"/>
    <cellStyle name="Moneda 3 4 2 2 3" xfId="1959" xr:uid="{812B6005-05CF-41ED-8649-5DACE8D89DEA}"/>
    <cellStyle name="Moneda 3 4 2 3" xfId="956" xr:uid="{33B22C3A-DA72-48BE-9B2A-51E0866FEA55}"/>
    <cellStyle name="Moneda 3 4 2 4" xfId="1642" xr:uid="{35401E8F-299D-4598-96A1-D8FAF0A09408}"/>
    <cellStyle name="Moneda 3 5" xfId="138" xr:uid="{D3FA4F10-8767-4E42-BF2B-5C3205D8F14B}"/>
    <cellStyle name="Moneda 3 5 2" xfId="388" xr:uid="{A365EAF1-5E3F-4B85-A010-440618B88070}"/>
    <cellStyle name="Moneda 3 5 2 2" xfId="706" xr:uid="{8FD35AB0-B3D7-4266-B81A-B179241E838A}"/>
    <cellStyle name="Moneda 3 5 2 2 2" xfId="1365" xr:uid="{7B36358F-494E-460C-85E0-BBCDF2719EFF}"/>
    <cellStyle name="Moneda 3 5 2 2 3" xfId="2025" xr:uid="{823E6C11-E5A2-4D8A-BC76-4585EDCDBA20}"/>
    <cellStyle name="Moneda 3 5 2 3" xfId="1022" xr:uid="{08B779A0-B28C-4758-A9E9-C11D714EA8A7}"/>
    <cellStyle name="Moneda 3 5 2 4" xfId="1708" xr:uid="{1D006883-46F3-4B58-9B63-BDFF6F1E34FF}"/>
    <cellStyle name="Moneda 3 5 3" xfId="472" xr:uid="{E5933A19-2847-4FCC-96F5-E017E229F3F0}"/>
    <cellStyle name="Moneda 3 5 3 2" xfId="1131" xr:uid="{075743F3-3B49-42E5-82A2-99D11BFC0AF2}"/>
    <cellStyle name="Moneda 3 5 3 3" xfId="1791" xr:uid="{CDB77751-F275-4F15-9120-B6CBB3016B89}"/>
    <cellStyle name="Moneda 3 5 4" xfId="788" xr:uid="{D798098D-76C7-43FB-AFE7-EBEB2F8B22BC}"/>
    <cellStyle name="Moneda 3 5 5" xfId="1474" xr:uid="{047A182C-23AD-4E63-B548-A336EF784DB1}"/>
    <cellStyle name="Moneda 3 6" xfId="240" xr:uid="{A98944D1-88E2-46AA-A593-FD042266EA2C}"/>
    <cellStyle name="Moneda 3 6 2" xfId="558" xr:uid="{1137A1FC-74BE-48B4-A831-2990B12DDEDF}"/>
    <cellStyle name="Moneda 3 6 2 2" xfId="1217" xr:uid="{0C2F4DF6-D1AC-4F44-9240-D8E5651425C2}"/>
    <cellStyle name="Moneda 3 6 2 3" xfId="1877" xr:uid="{FCF5E46D-98B0-49FE-86BF-817B497D82DD}"/>
    <cellStyle name="Moneda 3 6 3" xfId="874" xr:uid="{97970740-66AD-433D-95A0-3CD9F2C85998}"/>
    <cellStyle name="Moneda 3 6 4" xfId="1560" xr:uid="{0EF1776F-8B14-4B80-8EE1-574CD4FAFE14}"/>
    <cellStyle name="Moneda 4" xfId="49" xr:uid="{0EA910C4-5BE8-45E6-97CA-34061EC85B60}"/>
    <cellStyle name="Moneda 4 2" xfId="172" xr:uid="{C1669E2E-5EF9-44DF-A0E7-DA52A8FE8F72}"/>
    <cellStyle name="Moneda 4 2 2" xfId="352" xr:uid="{45CC41F3-DEF9-44EB-AB0E-7EEF84133C6F}"/>
    <cellStyle name="Moneda 4 2 2 2" xfId="670" xr:uid="{C31AC2CC-3C0D-4387-9FD1-2302E199B4FA}"/>
    <cellStyle name="Moneda 4 2 2 2 2" xfId="1329" xr:uid="{6707D5FE-76C5-4FB8-8676-1B43425AC5F1}"/>
    <cellStyle name="Moneda 4 2 2 2 3" xfId="1989" xr:uid="{8EB40E91-DEBD-4C66-8171-4E9DD1E8685C}"/>
    <cellStyle name="Moneda 4 2 2 3" xfId="986" xr:uid="{20AB59BF-16A7-4398-9147-DCB3DDC750C3}"/>
    <cellStyle name="Moneda 4 2 2 4" xfId="1672" xr:uid="{0DEF9ED3-7533-467C-8EE9-5368FBE8723F}"/>
    <cellStyle name="Moneda 4 2 3" xfId="270" xr:uid="{A59949DB-F13C-4811-B69A-A84D9EBAC18A}"/>
    <cellStyle name="Moneda 4 2 3 2" xfId="588" xr:uid="{2E40E0E7-D54F-46B5-9D36-615374E089BC}"/>
    <cellStyle name="Moneda 4 2 3 2 2" xfId="1247" xr:uid="{84C52A0D-9DF0-49C9-A1AC-19868F6B49B4}"/>
    <cellStyle name="Moneda 4 2 3 2 3" xfId="1907" xr:uid="{5B60E7A2-4375-47DE-9F1C-CCDB994F1A2E}"/>
    <cellStyle name="Moneda 4 2 3 3" xfId="904" xr:uid="{9BA1B22D-63AC-4BE1-913F-0A4C69AD1727}"/>
    <cellStyle name="Moneda 4 2 3 4" xfId="1590" xr:uid="{7C9F24A7-B648-4C1B-8712-F905F433C968}"/>
    <cellStyle name="Moneda 4 2 4" xfId="502" xr:uid="{0188F8CC-84CE-4574-920F-FB2D4CFAED3B}"/>
    <cellStyle name="Moneda 4 2 4 2" xfId="1161" xr:uid="{6CE70608-1031-455F-B5AC-8AD25679F523}"/>
    <cellStyle name="Moneda 4 2 4 3" xfId="1821" xr:uid="{7852D010-DA45-4AC5-826D-407E8AC3CF36}"/>
    <cellStyle name="Moneda 4 2 5" xfId="818" xr:uid="{452F37EC-34EE-4546-BCAB-BAF50BF6ECDC}"/>
    <cellStyle name="Moneda 4 2 6" xfId="1504" xr:uid="{FEAE6520-F10F-45C2-A222-FF6432FBD75C}"/>
    <cellStyle name="Moneda 4 3" xfId="199" xr:uid="{D48A04E4-ADF1-43CC-BD0E-8FFCE5D42517}"/>
    <cellStyle name="Moneda 4 3 2" xfId="379" xr:uid="{E3D67B21-6A82-4D24-AEA6-AD6FF7FAE560}"/>
    <cellStyle name="Moneda 4 3 2 2" xfId="697" xr:uid="{15E6EB6A-BC7A-41A4-8EB1-EA874BD886C1}"/>
    <cellStyle name="Moneda 4 3 2 2 2" xfId="1356" xr:uid="{452DB17F-68A3-459E-ADC5-F878887D060E}"/>
    <cellStyle name="Moneda 4 3 2 2 3" xfId="2016" xr:uid="{E5D3CFE3-7C96-48FC-9221-EEF9D8B9AFEC}"/>
    <cellStyle name="Moneda 4 3 2 3" xfId="1013" xr:uid="{17D873CB-3E69-4AC7-8B2E-B49ECD41C82D}"/>
    <cellStyle name="Moneda 4 3 2 4" xfId="1699" xr:uid="{625D2066-5CF6-4CBD-8255-B6024A5B44F4}"/>
    <cellStyle name="Moneda 4 3 3" xfId="297" xr:uid="{88543152-EA4A-444F-A4B7-AC5A54CD9E3D}"/>
    <cellStyle name="Moneda 4 3 3 2" xfId="615" xr:uid="{1352F9D0-93F2-426C-B125-9B53F5FF7CEE}"/>
    <cellStyle name="Moneda 4 3 3 2 2" xfId="1274" xr:uid="{EE7C603A-039F-4381-BB50-B2D77983F477}"/>
    <cellStyle name="Moneda 4 3 3 2 3" xfId="1934" xr:uid="{CB924743-25ED-497D-847C-E879FBD155C4}"/>
    <cellStyle name="Moneda 4 3 3 3" xfId="931" xr:uid="{4D6E604E-83CB-4F4D-AA61-4B8154C5A685}"/>
    <cellStyle name="Moneda 4 3 3 4" xfId="1617" xr:uid="{F7040D72-2406-4A35-B3B7-EE7F3155DEDA}"/>
    <cellStyle name="Moneda 4 3 4" xfId="529" xr:uid="{FE966CE5-A8F7-424D-9C4D-1B6EBF821E4E}"/>
    <cellStyle name="Moneda 4 3 4 2" xfId="1188" xr:uid="{274F979A-4CBD-4E16-AE8B-E5BB0CD9D25F}"/>
    <cellStyle name="Moneda 4 3 4 3" xfId="1848" xr:uid="{77D534E2-F424-4141-A2D4-37EFDFD3DD62}"/>
    <cellStyle name="Moneda 4 3 5" xfId="845" xr:uid="{4BC46D75-7391-4A02-B0EB-B40CDEA53435}"/>
    <cellStyle name="Moneda 4 3 6" xfId="1531" xr:uid="{0BE9E20A-37B1-4EB7-83B6-DBC499C69E8A}"/>
    <cellStyle name="Moneda 4 4" xfId="141" xr:uid="{B14EF3C5-1871-4D48-B541-02DF409B593D}"/>
    <cellStyle name="Moneda 4 4 2" xfId="325" xr:uid="{0B1A9487-936B-4666-906D-A4F024D5BF35}"/>
    <cellStyle name="Moneda 4 4 2 2" xfId="643" xr:uid="{7DE2C9A2-E91C-48B0-B07E-70F51832FD09}"/>
    <cellStyle name="Moneda 4 4 2 2 2" xfId="1302" xr:uid="{6A9B3397-DB84-456C-BA43-E0173A9053CF}"/>
    <cellStyle name="Moneda 4 4 2 2 3" xfId="1962" xr:uid="{2E087184-A5FD-48CF-887D-E83B542308D4}"/>
    <cellStyle name="Moneda 4 4 2 3" xfId="959" xr:uid="{65FE6042-766E-4A27-BEEB-330B49080729}"/>
    <cellStyle name="Moneda 4 4 2 4" xfId="1645" xr:uid="{5270ED94-AF7C-4585-9978-09284CA6BC26}"/>
    <cellStyle name="Moneda 4 4 3" xfId="475" xr:uid="{A8A07597-A492-464D-8B53-4A849CCDF6C3}"/>
    <cellStyle name="Moneda 4 4 3 2" xfId="1134" xr:uid="{445C5B5C-4CDB-4A55-BEB9-8A9327717E89}"/>
    <cellStyle name="Moneda 4 4 3 3" xfId="1794" xr:uid="{B06ECD09-7AE1-43EE-A5CA-889AF7B47223}"/>
    <cellStyle name="Moneda 4 4 4" xfId="791" xr:uid="{B32956AC-A4D4-4E15-9656-5757C504781F}"/>
    <cellStyle name="Moneda 4 4 5" xfId="1477" xr:uid="{C5B5C01C-9984-4CE9-8697-CE208B50577D}"/>
    <cellStyle name="Moneda 4 5" xfId="243" xr:uid="{4036C4EC-6C5F-49FB-91A0-A4D0CB0B12C6}"/>
    <cellStyle name="Moneda 4 5 2" xfId="561" xr:uid="{44B29DA2-3A35-4107-B56D-96CD2D4D74DC}"/>
    <cellStyle name="Moneda 4 5 2 2" xfId="1220" xr:uid="{953B574D-70E7-4DC5-9499-E1AEC03EF898}"/>
    <cellStyle name="Moneda 4 5 2 3" xfId="1880" xr:uid="{10455D7E-6E66-4FCE-AA2F-F98A6D876F95}"/>
    <cellStyle name="Moneda 4 5 3" xfId="877" xr:uid="{0FF00F64-C06D-47F2-8A68-1F5A5CEDDEC1}"/>
    <cellStyle name="Moneda 4 5 4" xfId="1563" xr:uid="{4B3C11D6-8461-4E46-9056-F0ABD7F3C08A}"/>
    <cellStyle name="Moneda 4 6" xfId="434" xr:uid="{7CA41E3B-874C-45A3-A608-8709027AAFD7}"/>
    <cellStyle name="Moneda 4 6 2" xfId="1067" xr:uid="{04223E4C-7DD6-4E69-8528-1A714C8F2C78}"/>
    <cellStyle name="Moneda 4 6 3" xfId="1753" xr:uid="{0549ACF3-2542-4868-8227-FA93777DEAA3}"/>
    <cellStyle name="Moneda 4 7" xfId="114" xr:uid="{BC2BBAA0-21ED-465A-87B8-78C6C97EA5C5}"/>
    <cellStyle name="Moneda 4 7 2" xfId="1107" xr:uid="{1B8F5BCE-8AA6-44E5-B889-3A2467F3FC0B}"/>
    <cellStyle name="Moneda 4 7 3" xfId="1450" xr:uid="{53FD4C12-26D7-499E-A568-767FB373D222}"/>
    <cellStyle name="Moneda 4 8" xfId="764" xr:uid="{78523FB1-86CD-49F1-B59D-30EC07654368}"/>
    <cellStyle name="Moneda 4 9" xfId="1410" xr:uid="{C55B01EF-05BA-4E88-B727-E4CCBEA75459}"/>
    <cellStyle name="Moneda 5" xfId="22" xr:uid="{D8E100CB-7A72-49FC-9D84-C373BAC6314A}"/>
    <cellStyle name="Moneda 5 2" xfId="150" xr:uid="{46A7C929-0547-45AB-8BEA-A50878DEEC03}"/>
    <cellStyle name="Moneda 5 2 2" xfId="331" xr:uid="{D9A19FB3-DC0E-4F48-832D-EE66C747CFBD}"/>
    <cellStyle name="Moneda 5 2 2 2" xfId="649" xr:uid="{5F9751EC-C3B4-4403-9C02-D4EDE658F420}"/>
    <cellStyle name="Moneda 5 2 2 2 2" xfId="1308" xr:uid="{982DE393-62BE-4A09-AB41-AB2E8E9DEE8C}"/>
    <cellStyle name="Moneda 5 2 2 2 3" xfId="1968" xr:uid="{AA111695-CAC5-4601-9FCF-4EFED9E829A2}"/>
    <cellStyle name="Moneda 5 2 2 3" xfId="965" xr:uid="{9CA12765-F099-4100-AF4E-296019821DFC}"/>
    <cellStyle name="Moneda 5 2 2 4" xfId="1651" xr:uid="{31C86CA5-B24F-4674-9A91-B46D0B80B129}"/>
    <cellStyle name="Moneda 5 2 3" xfId="481" xr:uid="{030DA8DE-1E50-40D2-8F07-EC49DDDA627D}"/>
    <cellStyle name="Moneda 5 2 3 2" xfId="1140" xr:uid="{8089E19B-9059-421F-BB21-6F4100170B13}"/>
    <cellStyle name="Moneda 5 2 3 3" xfId="1800" xr:uid="{74D1637C-A6BE-47AD-9E81-33DF7AD958EF}"/>
    <cellStyle name="Moneda 5 2 4" xfId="797" xr:uid="{47DB1D33-ADE6-4D8D-AA00-289F642A8C50}"/>
    <cellStyle name="Moneda 5 2 5" xfId="1483" xr:uid="{E10DD6EE-D0F7-45FB-889D-5A614119EF22}"/>
    <cellStyle name="Moneda 5 3" xfId="249" xr:uid="{D0D3E765-9332-4445-AB7B-FDFB06CFAB5E}"/>
    <cellStyle name="Moneda 5 3 2" xfId="567" xr:uid="{4E1E5D56-0AAC-4CEC-955B-0F9AD4A89427}"/>
    <cellStyle name="Moneda 5 3 2 2" xfId="1226" xr:uid="{B9517931-EC5F-458D-9B8E-38642A3DC5CB}"/>
    <cellStyle name="Moneda 5 3 2 3" xfId="1886" xr:uid="{BD662C83-3745-4C6B-A65B-0865C8555650}"/>
    <cellStyle name="Moneda 5 3 3" xfId="883" xr:uid="{DC67F7DE-0F05-4117-91A6-C260D87D5870}"/>
    <cellStyle name="Moneda 5 3 4" xfId="1569" xr:uid="{2427BAFE-EB3C-4EFE-BD3A-96C06B041D9F}"/>
    <cellStyle name="Moneda 5 4" xfId="413" xr:uid="{2848F7D0-50DE-4E24-8D9A-D8E07DDD0CFC}"/>
    <cellStyle name="Moneda 5 4 2" xfId="1046" xr:uid="{3B081B52-4CC9-495A-AD2B-F410E75D9B01}"/>
    <cellStyle name="Moneda 5 4 3" xfId="1732" xr:uid="{F4ED1528-8DE6-4826-BDAC-0731094FD373}"/>
    <cellStyle name="Moneda 5 5" xfId="93" xr:uid="{3061C887-198F-41D2-B5F5-7F10426411E7}"/>
    <cellStyle name="Moneda 5 5 2" xfId="1086" xr:uid="{4274041D-BEAC-43EF-B354-95685CED1F30}"/>
    <cellStyle name="Moneda 5 5 3" xfId="1429" xr:uid="{58899D6D-E8CF-4BD3-9E65-0B6815A879C8}"/>
    <cellStyle name="Moneda 5 6" xfId="743" xr:uid="{4ADB6E37-A1F9-45EC-AE18-0ABAFFE70AF9}"/>
    <cellStyle name="Moneda 5 7" xfId="1389" xr:uid="{FECD6773-8C2E-4516-A622-26FAFF6180A3}"/>
    <cellStyle name="Moneda 6" xfId="178" xr:uid="{A921F103-B06F-4D9E-9BD8-4BCD4AAE79C0}"/>
    <cellStyle name="Moneda 6 2" xfId="358" xr:uid="{F1CCB588-E165-4CB7-9EA6-F1D53A2CFD78}"/>
    <cellStyle name="Moneda 6 2 2" xfId="676" xr:uid="{DF8B8F71-BEC3-4589-9FBB-35EEE91E05DB}"/>
    <cellStyle name="Moneda 6 2 2 2" xfId="1335" xr:uid="{624DBB72-A957-4AD2-93D7-C78A4EC88D55}"/>
    <cellStyle name="Moneda 6 2 2 3" xfId="1995" xr:uid="{31B36D16-F1CF-4D31-8A90-59D2EAEFA80A}"/>
    <cellStyle name="Moneda 6 2 3" xfId="992" xr:uid="{5D84635B-6A19-42C6-BC90-0AA2B555E6C6}"/>
    <cellStyle name="Moneda 6 2 4" xfId="1678" xr:uid="{0272F9AC-BC6F-48EA-8B54-37D0696D701F}"/>
    <cellStyle name="Moneda 6 3" xfId="276" xr:uid="{3425405D-B907-4954-80F7-8A3B6B50C962}"/>
    <cellStyle name="Moneda 6 3 2" xfId="594" xr:uid="{72107906-5E7D-4426-8DF4-5DEB8D0ED0F0}"/>
    <cellStyle name="Moneda 6 3 2 2" xfId="1253" xr:uid="{853DF7CC-9E90-4849-B2FE-400C7BEE22C4}"/>
    <cellStyle name="Moneda 6 3 2 3" xfId="1913" xr:uid="{34DDD927-CA9E-4EC5-929B-42A7680C7460}"/>
    <cellStyle name="Moneda 6 3 3" xfId="910" xr:uid="{5D82E0E2-3DE1-4C45-B25C-31EB448AC0EC}"/>
    <cellStyle name="Moneda 6 3 4" xfId="1596" xr:uid="{3E6A63B8-DF57-416C-9BB0-EEA679F6B549}"/>
    <cellStyle name="Moneda 6 4" xfId="508" xr:uid="{9153B854-8542-4462-B08C-3C662D81870F}"/>
    <cellStyle name="Moneda 6 4 2" xfId="1167" xr:uid="{A8353934-2B81-4EA4-A359-AEF5DA42924F}"/>
    <cellStyle name="Moneda 6 4 3" xfId="1827" xr:uid="{299801F3-ABD5-4E67-801A-03BE489D4C3F}"/>
    <cellStyle name="Moneda 6 5" xfId="824" xr:uid="{23217B68-003F-49AB-9A50-D96F5A7D90FC}"/>
    <cellStyle name="Moneda 6 6" xfId="1510" xr:uid="{3092A966-FE92-469E-95BB-6299136AA2C3}"/>
    <cellStyle name="Moneda 7" xfId="120" xr:uid="{7E4633C7-A8B4-48AF-B5C9-230C42B3E27F}"/>
    <cellStyle name="Moneda 7 2" xfId="304" xr:uid="{D03AD98E-7FCC-4009-A71C-F259F3BF4435}"/>
    <cellStyle name="Moneda 7 2 2" xfId="622" xr:uid="{9224CDB4-95C1-46E6-A76A-31663D31036F}"/>
    <cellStyle name="Moneda 7 2 2 2" xfId="1281" xr:uid="{953A0011-330D-4C0C-A7F1-D57D3AF58595}"/>
    <cellStyle name="Moneda 7 2 2 3" xfId="1941" xr:uid="{E62DE59D-261E-4B75-A3FF-92EA307051EB}"/>
    <cellStyle name="Moneda 7 2 3" xfId="938" xr:uid="{CF94B391-CEEB-4B24-8FEF-44D555CDE7D5}"/>
    <cellStyle name="Moneda 7 2 4" xfId="1624" xr:uid="{B48C5D5C-9D80-4412-8A38-B9ABE8991672}"/>
    <cellStyle name="Moneda 7 3" xfId="454" xr:uid="{687E12DF-A8CC-461E-B7C7-41E312850D99}"/>
    <cellStyle name="Moneda 7 3 2" xfId="1113" xr:uid="{1E4DC0E8-E123-4114-B522-0631DD854658}"/>
    <cellStyle name="Moneda 7 3 3" xfId="1773" xr:uid="{86C8F601-1862-42C2-8A84-3318C04ED340}"/>
    <cellStyle name="Moneda 7 4" xfId="770" xr:uid="{F276C257-4BB4-498A-8B8C-CEA7AD4BE0AC}"/>
    <cellStyle name="Moneda 7 5" xfId="1456" xr:uid="{AB7CC1E0-083C-4C1A-AD2F-E06A1BF3B348}"/>
    <cellStyle name="Moneda 8" xfId="384" xr:uid="{86914C30-045C-43A1-9CE1-0DE8AABB42C1}"/>
    <cellStyle name="Moneda 8 2" xfId="702" xr:uid="{861DBE94-3380-4903-A731-4A3206B77B98}"/>
    <cellStyle name="Moneda 8 2 2" xfId="1361" xr:uid="{76950690-B581-4EF0-94B6-4D40F475B343}"/>
    <cellStyle name="Moneda 8 2 3" xfId="2021" xr:uid="{6D1EC996-ACAF-421D-8ABB-ED0204D2981D}"/>
    <cellStyle name="Moneda 8 3" xfId="1018" xr:uid="{BF51F784-2989-448E-A7C6-E5DDDABFBBD5}"/>
    <cellStyle name="Moneda 8 4" xfId="1704" xr:uid="{6FD42A5A-FBBD-4859-9126-85C5E2E808C4}"/>
    <cellStyle name="Moneda 9" xfId="222" xr:uid="{04597467-C6C4-491E-A730-EAD807FDCF86}"/>
    <cellStyle name="Moneda 9 2" xfId="540" xr:uid="{EB871F31-2209-4D9A-82EF-C8531F08C389}"/>
    <cellStyle name="Moneda 9 2 2" xfId="1199" xr:uid="{FD340012-915F-4D81-9173-A2940C63F60E}"/>
    <cellStyle name="Moneda 9 2 3" xfId="1859" xr:uid="{C56C8ACB-3009-4E46-818E-1BCD3A97D384}"/>
    <cellStyle name="Moneda 9 3" xfId="856" xr:uid="{5DB07243-3550-4075-898F-4AB2EDA61474}"/>
    <cellStyle name="Moneda 9 4" xfId="1542" xr:uid="{547F579E-B7A4-454A-B263-E63ED04B6F2F}"/>
    <cellStyle name="Neutral 2" xfId="56" xr:uid="{8246A2C4-A3C3-4FFA-AF96-8EF760ED58B7}"/>
    <cellStyle name="Normal" xfId="0" builtinId="0"/>
    <cellStyle name="Normal 10" xfId="20" xr:uid="{C9F5F556-E287-45FD-B6B8-D71812FC9640}"/>
    <cellStyle name="Normal 10 2" xfId="90" xr:uid="{E950649E-DDD6-48EF-9751-D1E3C93CA59E}"/>
    <cellStyle name="Normal 10 2 2" xfId="329" xr:uid="{E5D83972-3E56-4798-89DB-F95BE92B1123}"/>
    <cellStyle name="Normal 10 2 2 2" xfId="647" xr:uid="{4EF7A289-5D41-47AA-98E9-03A65B68294C}"/>
    <cellStyle name="Normal 10 2 2 2 2" xfId="1306" xr:uid="{320070B4-D6E4-4E5B-8CD5-F4E3D1732D4E}"/>
    <cellStyle name="Normal 10 2 2 2 3" xfId="1966" xr:uid="{0AA783C1-C3CA-4C03-85F4-389BBA05EEE5}"/>
    <cellStyle name="Normal 10 2 2 3" xfId="963" xr:uid="{444357AD-B42F-442E-BC46-DACAFA287533}"/>
    <cellStyle name="Normal 10 2 2 4" xfId="1649" xr:uid="{8C3469B2-10E0-4326-8A37-4550E26E7FAE}"/>
    <cellStyle name="Normal 10 2 3" xfId="148" xr:uid="{A8C6884B-C4DD-4A40-AAB4-EC1C2D38455E}"/>
    <cellStyle name="Normal 10 2 3 2" xfId="479" xr:uid="{B1FBAA4B-4912-46DB-A142-75092B3E7A88}"/>
    <cellStyle name="Normal 10 2 3 2 2" xfId="1138" xr:uid="{84F62BA0-A779-407D-8F28-AC54C49286E9}"/>
    <cellStyle name="Normal 10 2 3 2 3" xfId="1798" xr:uid="{B65E70E4-165F-44FD-9904-71763FD54406}"/>
    <cellStyle name="Normal 10 2 3 3" xfId="795" xr:uid="{812956ED-8C08-45B5-8DEE-999460D245AC}"/>
    <cellStyle name="Normal 10 2 3 4" xfId="1481" xr:uid="{EFA6813A-065A-41FA-A778-FFA02F96684F}"/>
    <cellStyle name="Normal 10 2 4" xfId="450" xr:uid="{F89327E5-F460-4B57-A9FC-8DB19D8EC758}"/>
    <cellStyle name="Normal 10 2 4 2" xfId="1083" xr:uid="{B247ADA7-9A05-422B-BF94-100ED6F2D39C}"/>
    <cellStyle name="Normal 10 2 4 3" xfId="1769" xr:uid="{7B0912C1-4597-4B5B-A099-E781063D5B32}"/>
    <cellStyle name="Normal 10 2 5" xfId="728" xr:uid="{071BD569-FF38-4016-948C-0A6BD4D991BF}"/>
    <cellStyle name="Normal 10 2 6" xfId="1426" xr:uid="{87621DB3-A1B4-458E-B014-A8BF75AEE1E0}"/>
    <cellStyle name="Normal 10 3" xfId="247" xr:uid="{82150905-3575-4B56-8EFA-2BE7FEAAC246}"/>
    <cellStyle name="Normal 10 3 2" xfId="565" xr:uid="{A654ACBA-31D5-4806-8223-E347F8545405}"/>
    <cellStyle name="Normal 10 3 2 2" xfId="1224" xr:uid="{5784DA81-AFC5-4E5F-A3CB-82F26E939D71}"/>
    <cellStyle name="Normal 10 3 2 3" xfId="1884" xr:uid="{A674F825-FBBF-452E-AD1A-8E0DE6A9AC84}"/>
    <cellStyle name="Normal 10 3 3" xfId="881" xr:uid="{CF213689-C696-4760-A035-F52B65CFCF3E}"/>
    <cellStyle name="Normal 10 3 4" xfId="1567" xr:uid="{2EFB201C-1F43-441D-B826-EA4DF3AAE287}"/>
    <cellStyle name="Normal 10 4" xfId="411" xr:uid="{CCE8D902-CEED-4D64-8387-CA8102147A83}"/>
    <cellStyle name="Normal 10 4 2" xfId="1044" xr:uid="{102E3A8E-C95E-4A75-8D7D-C026D65167D3}"/>
    <cellStyle name="Normal 10 4 3" xfId="1730" xr:uid="{E98AE537-CE1F-42A9-8709-34A5C2518BA0}"/>
    <cellStyle name="Normal 10 5" xfId="91" xr:uid="{2BC32271-5BBF-4D0A-BDE6-E9525F3096D6}"/>
    <cellStyle name="Normal 10 5 2" xfId="1084" xr:uid="{44AD8771-1B6B-49CB-9E25-6454F764CD09}"/>
    <cellStyle name="Normal 10 5 3" xfId="1427" xr:uid="{43DBF01F-0319-4D04-81C3-283F827E881C}"/>
    <cellStyle name="Normal 10 6" xfId="741" xr:uid="{0BF12D0D-BEB8-4F0D-BF76-7C49F22C57E9}"/>
    <cellStyle name="Normal 10 7" xfId="1387" xr:uid="{971751F7-4EE7-45A6-BE34-0F948C0F164B}"/>
    <cellStyle name="Normal 11" xfId="176" xr:uid="{74A5C40B-07F4-4A90-8436-8B36EB6A6118}"/>
    <cellStyle name="Normal 11 2" xfId="356" xr:uid="{095FA9A0-4F2D-414E-829D-9D2A806E62FA}"/>
    <cellStyle name="Normal 11 2 2" xfId="674" xr:uid="{177F8B62-6790-4948-B5CB-17298E48D8B2}"/>
    <cellStyle name="Normal 11 2 2 2" xfId="1333" xr:uid="{080175D4-1F64-478F-805C-90D7799727DD}"/>
    <cellStyle name="Normal 11 2 2 3" xfId="1993" xr:uid="{4FEDE320-2FF8-4541-926E-B20FE1F334EE}"/>
    <cellStyle name="Normal 11 2 3" xfId="990" xr:uid="{4FA7BF9F-EE0D-4297-8088-E6604541D272}"/>
    <cellStyle name="Normal 11 2 4" xfId="1676" xr:uid="{4D6F259C-06CA-4BD1-B921-64B46804EAA3}"/>
    <cellStyle name="Normal 11 3" xfId="274" xr:uid="{399540DE-5FC4-473B-8CF4-06C9D3D990B6}"/>
    <cellStyle name="Normal 11 3 2" xfId="592" xr:uid="{38A33A04-15E9-40A9-AE72-5175D2971408}"/>
    <cellStyle name="Normal 11 3 2 2" xfId="1251" xr:uid="{2DECE013-994B-4EE9-8A2A-E7D305A31305}"/>
    <cellStyle name="Normal 11 3 2 3" xfId="1911" xr:uid="{EA999BB1-EB58-4093-9CDC-9AE0BD593B14}"/>
    <cellStyle name="Normal 11 3 3" xfId="908" xr:uid="{4D617B2B-A6B3-4A8A-9D57-4F38267AF618}"/>
    <cellStyle name="Normal 11 3 4" xfId="1594" xr:uid="{3B3E95C3-4413-4A25-B811-A297029A5007}"/>
    <cellStyle name="Normal 11 4" xfId="506" xr:uid="{F0D4327B-DB28-474B-BDDE-A974693DA2F3}"/>
    <cellStyle name="Normal 11 4 2" xfId="1165" xr:uid="{71438DCF-583B-453E-921B-C7F1D533ADC7}"/>
    <cellStyle name="Normal 11 4 3" xfId="1825" xr:uid="{4BBF9083-0E75-40D8-8D2A-80F19EC13F0E}"/>
    <cellStyle name="Normal 11 5" xfId="822" xr:uid="{6A917552-92DE-45D7-A53C-696A1FA6AB16}"/>
    <cellStyle name="Normal 11 6" xfId="1508" xr:uid="{77ED4B9C-9913-4CE9-B935-7D351AA24352}"/>
    <cellStyle name="Normal 12" xfId="118" xr:uid="{15F0596E-E161-49BA-BB4E-3502C4A91999}"/>
    <cellStyle name="Normal 12 2" xfId="302" xr:uid="{04E75C93-2047-4D73-B6E5-74C8F0754869}"/>
    <cellStyle name="Normal 12 2 2" xfId="620" xr:uid="{CDA40911-11BF-4C27-99BB-E51E4A3027B1}"/>
    <cellStyle name="Normal 12 2 2 2" xfId="1279" xr:uid="{1FB5BDDB-C147-4719-932A-AFD862FA16CE}"/>
    <cellStyle name="Normal 12 2 2 3" xfId="1939" xr:uid="{1945BF82-4E53-415A-B785-7E699FD75A6A}"/>
    <cellStyle name="Normal 12 2 3" xfId="936" xr:uid="{0FBB9142-4E99-4207-850C-B4C31ED27128}"/>
    <cellStyle name="Normal 12 2 4" xfId="1622" xr:uid="{82A97FC4-F951-43DE-9428-3340F9F8E181}"/>
    <cellStyle name="Normal 12 3" xfId="452" xr:uid="{71626893-704D-4396-95CB-BD98D8901717}"/>
    <cellStyle name="Normal 12 3 2" xfId="1111" xr:uid="{D19E3EEC-78B3-4806-B073-DBDF1A201F8A}"/>
    <cellStyle name="Normal 12 3 3" xfId="1771" xr:uid="{3B6BE91B-FCDC-48BE-AF86-D4526A81BCE5}"/>
    <cellStyle name="Normal 12 4" xfId="768" xr:uid="{F2A288D2-BEAB-4F49-8377-B2632BBE0A92}"/>
    <cellStyle name="Normal 12 5" xfId="1454" xr:uid="{C41E08AD-D9CA-4E99-A733-FF64E7880D3F}"/>
    <cellStyle name="Normal 13" xfId="220" xr:uid="{AFF69301-4A57-477B-B397-976CB2068F67}"/>
    <cellStyle name="Normal 13 2" xfId="538" xr:uid="{35518219-DE50-42E0-B361-3A18950537CF}"/>
    <cellStyle name="Normal 13 2 2" xfId="1197" xr:uid="{E1396BC4-68E4-4922-A60C-02456BB6B726}"/>
    <cellStyle name="Normal 13 2 3" xfId="1857" xr:uid="{F7942D0E-48E5-40FE-B074-1A41C0449949}"/>
    <cellStyle name="Normal 13 3" xfId="854" xr:uid="{F7A9A010-0077-4BE0-9EF5-37E3D8624A20}"/>
    <cellStyle name="Normal 13 4" xfId="1540" xr:uid="{890A1601-DEA5-41A2-91B7-CEBC63A0F682}"/>
    <cellStyle name="Normal 14" xfId="6" xr:uid="{277E7A90-B664-461C-BEE1-A561BF4C0CD4}"/>
    <cellStyle name="Normal 2" xfId="8" xr:uid="{FDA8C5CC-9F51-4166-B4E6-29D5B188C74F}"/>
    <cellStyle name="Normal 2 10" xfId="223" xr:uid="{9F085FAD-173C-42EB-87C3-4B3BD2619B3A}"/>
    <cellStyle name="Normal 2 10 2" xfId="541" xr:uid="{6F41E4CB-7114-4CD1-BF2E-3388FF2A50A5}"/>
    <cellStyle name="Normal 2 10 2 2" xfId="1200" xr:uid="{38A3550B-4333-46CC-8BB7-A204C5B49973}"/>
    <cellStyle name="Normal 2 10 2 3" xfId="1860" xr:uid="{C89FE0FD-3E29-4871-8CEB-5ACE316E4574}"/>
    <cellStyle name="Normal 2 10 3" xfId="857" xr:uid="{D749996E-99DF-4A21-97E3-454EDB362C37}"/>
    <cellStyle name="Normal 2 10 4" xfId="1543" xr:uid="{0C2A3E2B-3599-4C37-80AF-798E84ACF272}"/>
    <cellStyle name="Normal 2 2" xfId="9" xr:uid="{16620963-5C46-42F3-961B-16E7B3652A48}"/>
    <cellStyle name="Normal 2 2 2" xfId="42" xr:uid="{2412EC78-B951-47CA-82A4-BC21589E80D1}"/>
    <cellStyle name="Normal 2 2 2 10" xfId="1403" xr:uid="{950B7617-DEA9-4BE1-BF6C-1C6EC95F6EC1}"/>
    <cellStyle name="Normal 2 2 2 2" xfId="165" xr:uid="{B7031A58-78CA-493E-A07C-A85A49C3E952}"/>
    <cellStyle name="Normal 2 2 2 2 2" xfId="345" xr:uid="{3CB71FC4-AB97-45BE-8EE2-6FF78CE02C14}"/>
    <cellStyle name="Normal 2 2 2 2 2 2" xfId="663" xr:uid="{E1744DE8-6F1F-49E5-BFEC-B117AC497061}"/>
    <cellStyle name="Normal 2 2 2 2 2 2 2" xfId="1322" xr:uid="{2FBDC4E0-3069-4668-A407-05730D7C08D5}"/>
    <cellStyle name="Normal 2 2 2 2 2 2 3" xfId="1982" xr:uid="{666D3D96-E74F-4ADB-BE3F-48E06FE36A55}"/>
    <cellStyle name="Normal 2 2 2 2 2 3" xfId="979" xr:uid="{2291AC10-14E2-4AA3-8A9E-E8E881544D5D}"/>
    <cellStyle name="Normal 2 2 2 2 2 4" xfId="1665" xr:uid="{E4CD0AEF-5A51-4F08-AEFD-EA7B9DB9E94E}"/>
    <cellStyle name="Normal 2 2 2 2 3" xfId="263" xr:uid="{8EC7C104-4CE4-4BC8-87FD-86F01D5ACFB3}"/>
    <cellStyle name="Normal 2 2 2 2 3 2" xfId="581" xr:uid="{B115F0EB-03A0-4907-8616-6D2D0F1F40C8}"/>
    <cellStyle name="Normal 2 2 2 2 3 2 2" xfId="1240" xr:uid="{1AB1F8B3-7E75-4322-93E5-CA3275FB628C}"/>
    <cellStyle name="Normal 2 2 2 2 3 2 3" xfId="1900" xr:uid="{222CFBAF-D8B8-472D-908F-5E01B38520D8}"/>
    <cellStyle name="Normal 2 2 2 2 3 3" xfId="897" xr:uid="{F11A84DD-4B46-47B7-8E62-3308033DEA38}"/>
    <cellStyle name="Normal 2 2 2 2 3 4" xfId="1583" xr:uid="{E88DE4E2-38CE-49AA-BD27-A3DF39944F8E}"/>
    <cellStyle name="Normal 2 2 2 2 4" xfId="495" xr:uid="{D89C050A-5F3E-45D2-A257-0DDEB84D09FB}"/>
    <cellStyle name="Normal 2 2 2 2 4 2" xfId="1154" xr:uid="{10555A6A-56BD-4061-8E4E-602EDEE9A30A}"/>
    <cellStyle name="Normal 2 2 2 2 4 3" xfId="1814" xr:uid="{1F2304BF-15C7-41B3-93F3-3B6ABDB0F781}"/>
    <cellStyle name="Normal 2 2 2 2 5" xfId="811" xr:uid="{5082D80B-B55D-413B-9647-AAE40FDBB308}"/>
    <cellStyle name="Normal 2 2 2 2 6" xfId="1497" xr:uid="{E880E132-8D04-4356-BAFB-45836C104BB4}"/>
    <cellStyle name="Normal 2 2 2 3" xfId="192" xr:uid="{27299F02-AAAE-4D03-8C03-338A44434E60}"/>
    <cellStyle name="Normal 2 2 2 3 2" xfId="372" xr:uid="{67E85C2C-C736-4216-9FE0-EB4402ADA27E}"/>
    <cellStyle name="Normal 2 2 2 3 2 2" xfId="690" xr:uid="{9A7DA387-09E9-4DF7-B2F3-91A870D96029}"/>
    <cellStyle name="Normal 2 2 2 3 2 2 2" xfId="1349" xr:uid="{42ED30E4-D71E-42B0-9C5C-8611EA360A33}"/>
    <cellStyle name="Normal 2 2 2 3 2 2 3" xfId="2009" xr:uid="{94E27680-E918-456F-A52C-DD1E656B28D0}"/>
    <cellStyle name="Normal 2 2 2 3 2 3" xfId="1006" xr:uid="{FD27EC71-ABA2-4BEC-B208-52A9F795411F}"/>
    <cellStyle name="Normal 2 2 2 3 2 4" xfId="1692" xr:uid="{7640726E-8092-4A00-8458-A99D7C6D410D}"/>
    <cellStyle name="Normal 2 2 2 3 3" xfId="290" xr:uid="{D6A61831-6BE7-4262-8D75-678094BE239E}"/>
    <cellStyle name="Normal 2 2 2 3 3 2" xfId="608" xr:uid="{F49B5A31-ECDE-4A5A-BAF3-100B719D0E25}"/>
    <cellStyle name="Normal 2 2 2 3 3 2 2" xfId="1267" xr:uid="{710EB627-EB96-4F5F-964C-D2BB15A4216B}"/>
    <cellStyle name="Normal 2 2 2 3 3 2 3" xfId="1927" xr:uid="{DEE5D58A-BDC1-4BF9-ACB7-4C757080CE9D}"/>
    <cellStyle name="Normal 2 2 2 3 3 3" xfId="924" xr:uid="{7AB6B8CF-6B30-4127-BD98-5A12E8768867}"/>
    <cellStyle name="Normal 2 2 2 3 3 4" xfId="1610" xr:uid="{C757A733-7ACA-4E29-BA85-06BE6CAC796B}"/>
    <cellStyle name="Normal 2 2 2 3 4" xfId="522" xr:uid="{A8E7DAD1-8713-4F52-BCDC-7C97E3898D84}"/>
    <cellStyle name="Normal 2 2 2 3 4 2" xfId="1181" xr:uid="{BDC3AEEB-A698-4A50-81CE-10E7369E83DA}"/>
    <cellStyle name="Normal 2 2 2 3 4 3" xfId="1841" xr:uid="{1A6485E0-434A-439B-AAEA-BA57817E075E}"/>
    <cellStyle name="Normal 2 2 2 3 5" xfId="838" xr:uid="{4BB48649-B1CE-4F68-BC00-1F9514008733}"/>
    <cellStyle name="Normal 2 2 2 3 6" xfId="1524" xr:uid="{0C6804AC-764C-401C-A3E8-FFFDEF246AD8}"/>
    <cellStyle name="Normal 2 2 2 4" xfId="209" xr:uid="{5E8B2734-5CA8-40C4-A05D-75BD94B506BE}"/>
    <cellStyle name="Normal 2 2 2 4 2" xfId="318" xr:uid="{576D3296-7F61-492D-A862-62A80AA4A87B}"/>
    <cellStyle name="Normal 2 2 2 4 2 2" xfId="636" xr:uid="{40ABB1E4-F9E4-4E0C-8FA8-566794F1A125}"/>
    <cellStyle name="Normal 2 2 2 4 2 2 2" xfId="1295" xr:uid="{C300E257-18D8-4F12-A7A3-386493E14D25}"/>
    <cellStyle name="Normal 2 2 2 4 2 2 3" xfId="1955" xr:uid="{90E54810-0A22-4137-9BC3-852948BCDA55}"/>
    <cellStyle name="Normal 2 2 2 4 2 3" xfId="952" xr:uid="{562A8821-917B-4869-B8B9-0BF15085A935}"/>
    <cellStyle name="Normal 2 2 2 4 2 4" xfId="1638" xr:uid="{703C3777-D498-425E-88A0-70B3EB98EC67}"/>
    <cellStyle name="Normal 2 2 2 5" xfId="134" xr:uid="{79BDEE83-748D-488B-A90F-8C3790384D4C}"/>
    <cellStyle name="Normal 2 2 2 5 2" xfId="403" xr:uid="{7B24A9F0-D6CB-44AB-B2C0-D27CEDA64E35}"/>
    <cellStyle name="Normal 2 2 2 5 2 2" xfId="720" xr:uid="{E9B6D9D8-D2E9-4648-B7F0-22BED7A11566}"/>
    <cellStyle name="Normal 2 2 2 5 2 2 2" xfId="1379" xr:uid="{B9B41EC1-F3D0-4FCE-BDA3-7903C800B505}"/>
    <cellStyle name="Normal 2 2 2 5 2 2 3" xfId="2039" xr:uid="{CCE4CC03-A0C0-4048-B055-800AF5C7299C}"/>
    <cellStyle name="Normal 2 2 2 5 2 3" xfId="1036" xr:uid="{8C37D4DB-5309-4B18-A128-092FB9713A89}"/>
    <cellStyle name="Normal 2 2 2 5 2 4" xfId="1722" xr:uid="{ABF6E724-5E90-4DC0-B4EE-88291A3526CB}"/>
    <cellStyle name="Normal 2 2 2 5 3" xfId="468" xr:uid="{464E2B65-265F-4121-A6DA-04E7645E5FEF}"/>
    <cellStyle name="Normal 2 2 2 5 3 2" xfId="1127" xr:uid="{7768031C-25F8-4610-8D2E-63C9DF52280B}"/>
    <cellStyle name="Normal 2 2 2 5 3 3" xfId="1787" xr:uid="{3779D98B-B61F-415C-8E69-BB7E4E58125C}"/>
    <cellStyle name="Normal 2 2 2 5 4" xfId="784" xr:uid="{29CA5E7F-F25A-4A82-AD02-B10EF88EAD3F}"/>
    <cellStyle name="Normal 2 2 2 5 5" xfId="1470" xr:uid="{2FF17C0D-9E46-424C-9A49-C39572206C11}"/>
    <cellStyle name="Normal 2 2 2 6" xfId="236" xr:uid="{EF19BDCE-A63B-4E57-BB75-C8174154E5F1}"/>
    <cellStyle name="Normal 2 2 2 6 2" xfId="554" xr:uid="{4A42946D-7F35-4BBF-818D-AFBDACB5A786}"/>
    <cellStyle name="Normal 2 2 2 6 2 2" xfId="1213" xr:uid="{0167CC3E-0A84-4805-83D4-DA225492EBAA}"/>
    <cellStyle name="Normal 2 2 2 6 2 3" xfId="1873" xr:uid="{FD474837-5778-41E2-93B4-7FF1DA2B1D24}"/>
    <cellStyle name="Normal 2 2 2 6 3" xfId="870" xr:uid="{8FB93FD6-6FFA-4E1F-B36F-63920C688A1A}"/>
    <cellStyle name="Normal 2 2 2 6 4" xfId="1556" xr:uid="{5D8BBCE5-1B65-40C5-A250-D6CE7C8A2C46}"/>
    <cellStyle name="Normal 2 2 2 7" xfId="427" xr:uid="{1CBD56C0-C2CF-489B-B782-88590DE8CEAC}"/>
    <cellStyle name="Normal 2 2 2 7 2" xfId="1060" xr:uid="{CD949DE4-972D-4407-99AE-EB52EFDE366E}"/>
    <cellStyle name="Normal 2 2 2 7 3" xfId="1746" xr:uid="{4ED32D59-EBD8-4464-970A-334CC2788627}"/>
    <cellStyle name="Normal 2 2 2 8" xfId="107" xr:uid="{9EDF597D-196C-4366-9D0C-87D358100F49}"/>
    <cellStyle name="Normal 2 2 2 8 2" xfId="1100" xr:uid="{F5FB71B6-35F8-4F86-A429-C7514776FDE9}"/>
    <cellStyle name="Normal 2 2 2 8 3" xfId="1443" xr:uid="{78978FA0-C478-4A41-9345-B637DE143942}"/>
    <cellStyle name="Normal 2 2 2 9" xfId="757" xr:uid="{3FF4127E-2E33-466F-8084-5F9810CF18C4}"/>
    <cellStyle name="Normal 2 2 3" xfId="32" xr:uid="{196CFEC8-74DF-467A-99A4-2DC2C6BFB74F}"/>
    <cellStyle name="Normal 2 2 3 2" xfId="213" xr:uid="{9B57040D-4117-457D-B90B-E63E4723C74C}"/>
    <cellStyle name="Normal 2 2 3 2 2" xfId="337" xr:uid="{7CBCCE36-CEE7-4B0D-BDF8-8DF8359E902C}"/>
    <cellStyle name="Normal 2 2 3 2 2 2" xfId="655" xr:uid="{B227E119-33EA-4ED1-A317-575805CF1672}"/>
    <cellStyle name="Normal 2 2 3 2 2 2 2" xfId="1314" xr:uid="{0DC11DDE-D609-4E71-871B-418EDE00E4A8}"/>
    <cellStyle name="Normal 2 2 3 2 2 2 3" xfId="1974" xr:uid="{DF49CBA6-84DE-4990-9C72-1C3590DA0007}"/>
    <cellStyle name="Normal 2 2 3 2 2 3" xfId="971" xr:uid="{01307992-95C0-4517-B710-34739C7DDA6B}"/>
    <cellStyle name="Normal 2 2 3 2 2 4" xfId="1657" xr:uid="{BA49302A-5F8C-4D2C-8BB8-9EC00AEF0029}"/>
    <cellStyle name="Normal 2 2 3 3" xfId="157" xr:uid="{DCFC5B7D-9314-4DD0-9C07-DFA75FDB2FE5}"/>
    <cellStyle name="Normal 2 2 3 3 2" xfId="397" xr:uid="{09FEAEEA-AFB7-4664-BB5D-B7ECBF456BD0}"/>
    <cellStyle name="Normal 2 2 3 3 2 2" xfId="714" xr:uid="{F44E9116-23DA-4D91-974E-DA6D08B20473}"/>
    <cellStyle name="Normal 2 2 3 3 2 2 2" xfId="1373" xr:uid="{62B859F1-11C1-4A0C-8352-0FE04DFA6911}"/>
    <cellStyle name="Normal 2 2 3 3 2 2 3" xfId="2033" xr:uid="{6543E14B-2FE5-4A61-B30E-CBD00EFD77A9}"/>
    <cellStyle name="Normal 2 2 3 3 2 3" xfId="1030" xr:uid="{440A2124-E2EB-4A39-AB22-EBE72C0ADC9D}"/>
    <cellStyle name="Normal 2 2 3 3 2 4" xfId="1716" xr:uid="{88332DEF-70F8-4F91-9148-E83AF4C3E01F}"/>
    <cellStyle name="Normal 2 2 3 3 3" xfId="487" xr:uid="{6C84C9EA-D233-4565-8E3E-2300B1B7C49A}"/>
    <cellStyle name="Normal 2 2 3 3 3 2" xfId="1146" xr:uid="{35754742-71CC-489E-B60F-A8D8D57AE559}"/>
    <cellStyle name="Normal 2 2 3 3 3 3" xfId="1806" xr:uid="{06917FC6-EC55-4D56-9EED-253EA5D19BB5}"/>
    <cellStyle name="Normal 2 2 3 3 4" xfId="803" xr:uid="{2B1DDDA0-BC00-4A3C-97B8-014DA7A39A97}"/>
    <cellStyle name="Normal 2 2 3 3 5" xfId="1489" xr:uid="{79C12680-94AC-48EE-BE0C-6EC1C39EDF5F}"/>
    <cellStyle name="Normal 2 2 3 4" xfId="255" xr:uid="{D35C648E-DB49-43F6-A4E8-B0DAC997CA10}"/>
    <cellStyle name="Normal 2 2 3 4 2" xfId="573" xr:uid="{EE813C15-9FD7-4450-8F73-42FF13C7D7B4}"/>
    <cellStyle name="Normal 2 2 3 4 2 2" xfId="1232" xr:uid="{4C41D386-EFDF-4B11-A7C3-F1A4BA8E829F}"/>
    <cellStyle name="Normal 2 2 3 4 2 3" xfId="1892" xr:uid="{BA05F3EA-A4CD-4B92-8328-19D9D564CB0B}"/>
    <cellStyle name="Normal 2 2 3 4 3" xfId="889" xr:uid="{5D775FEB-36D5-469B-ACBA-62413C984A6E}"/>
    <cellStyle name="Normal 2 2 3 4 4" xfId="1575" xr:uid="{632648B9-9ED8-4D2F-85EA-550BB78079A8}"/>
    <cellStyle name="Normal 2 2 3 5" xfId="419" xr:uid="{3E05DBD2-5104-43A9-BF10-A5B5A49A6E06}"/>
    <cellStyle name="Normal 2 2 3 5 2" xfId="1052" xr:uid="{0CBC4F9F-6FCD-4736-86AD-833C8FE28087}"/>
    <cellStyle name="Normal 2 2 3 5 3" xfId="1738" xr:uid="{C4579D94-EBE0-4D9D-9357-65D96F96B31D}"/>
    <cellStyle name="Normal 2 2 3 6" xfId="99" xr:uid="{5395E3B6-6C53-4EE1-80A4-BF4417E95042}"/>
    <cellStyle name="Normal 2 2 3 6 2" xfId="1092" xr:uid="{5FDAE729-7F71-4F76-9F73-4B1A808F9462}"/>
    <cellStyle name="Normal 2 2 3 6 3" xfId="1435" xr:uid="{175A6712-24B2-4CD9-ABB1-B0A4383E5143}"/>
    <cellStyle name="Normal 2 2 3 7" xfId="749" xr:uid="{B1DB969B-A08B-43DA-8582-CD177B739714}"/>
    <cellStyle name="Normal 2 2 3 8" xfId="1395" xr:uid="{B735C4BE-0C2A-4633-AE27-055641B23E9B}"/>
    <cellStyle name="Normal 2 2 4" xfId="184" xr:uid="{C1B95B0D-F199-420D-94B5-BA9581B255C4}"/>
    <cellStyle name="Normal 2 2 4 2" xfId="364" xr:uid="{5E2DD136-FB7E-462C-BB9D-B80A946E11E2}"/>
    <cellStyle name="Normal 2 2 4 2 2" xfId="682" xr:uid="{E2E2844D-8AC4-4DA9-86D4-0E9BB97BB18E}"/>
    <cellStyle name="Normal 2 2 4 2 2 2" xfId="1341" xr:uid="{CC747638-6D0B-4BC9-9D84-53FF23E21DBE}"/>
    <cellStyle name="Normal 2 2 4 2 2 3" xfId="2001" xr:uid="{85F91A81-9C97-44B1-BC14-4A1990BE6102}"/>
    <cellStyle name="Normal 2 2 4 2 3" xfId="998" xr:uid="{9B5A0BE2-D192-439C-865F-B8892E81DCA5}"/>
    <cellStyle name="Normal 2 2 4 2 4" xfId="1684" xr:uid="{A0CB529D-D020-417E-AAAB-61A87C631C0D}"/>
    <cellStyle name="Normal 2 2 4 3" xfId="282" xr:uid="{4B357E5A-E61B-49AA-88C8-5F6E1E06D544}"/>
    <cellStyle name="Normal 2 2 4 3 2" xfId="600" xr:uid="{20CDE839-B3A5-4D4D-9582-3356DC849832}"/>
    <cellStyle name="Normal 2 2 4 3 2 2" xfId="1259" xr:uid="{227BC480-9847-4EC9-9B45-3994B7F5EF85}"/>
    <cellStyle name="Normal 2 2 4 3 2 3" xfId="1919" xr:uid="{54F61BF5-9CBA-4BEA-8B3A-5CC6831B80E8}"/>
    <cellStyle name="Normal 2 2 4 3 3" xfId="916" xr:uid="{80DBD93F-5064-428E-9679-DEC52ADF5100}"/>
    <cellStyle name="Normal 2 2 4 3 4" xfId="1602" xr:uid="{20FE6320-F44F-4EAC-8ABF-D92B80E54C0A}"/>
    <cellStyle name="Normal 2 2 4 4" xfId="514" xr:uid="{2B87EFCE-B4C8-457F-B8AA-674075C61FE8}"/>
    <cellStyle name="Normal 2 2 4 4 2" xfId="1173" xr:uid="{F8926D7C-14BF-429B-863F-05CF4A0FA3D0}"/>
    <cellStyle name="Normal 2 2 4 4 3" xfId="1833" xr:uid="{1F07D701-F012-4091-9E74-F717395E4D43}"/>
    <cellStyle name="Normal 2 2 4 5" xfId="830" xr:uid="{DCCED0A4-F1FB-4102-B1B3-7E6484E335EA}"/>
    <cellStyle name="Normal 2 2 4 6" xfId="1516" xr:uid="{96258B78-5D6D-40CD-9EEF-56D7F6CB4C90}"/>
    <cellStyle name="Normal 2 2 5" xfId="206" xr:uid="{F21B14E8-B7F2-474D-B945-0BD1C7820E42}"/>
    <cellStyle name="Normal 2 2 5 2" xfId="310" xr:uid="{932704B2-3FAF-46D1-AE85-0225B5A301B5}"/>
    <cellStyle name="Normal 2 2 5 2 2" xfId="628" xr:uid="{A4C719CD-A943-4DCF-89F8-A9F0C2A462EA}"/>
    <cellStyle name="Normal 2 2 5 2 2 2" xfId="1287" xr:uid="{E05DF577-CF30-46D5-A018-2F797D28D4CC}"/>
    <cellStyle name="Normal 2 2 5 2 2 3" xfId="1947" xr:uid="{3E7CA599-E474-4688-B824-35C8C36A175D}"/>
    <cellStyle name="Normal 2 2 5 2 3" xfId="944" xr:uid="{E6A1A5F5-4C06-4B82-9B36-65F1643F224D}"/>
    <cellStyle name="Normal 2 2 5 2 4" xfId="1630" xr:uid="{89DEE35A-4C09-45D1-BA61-BE97EC9AE03A}"/>
    <cellStyle name="Normal 2 2 6" xfId="126" xr:uid="{E7F1C8BF-FE2F-4FAF-9C17-6AF66207F095}"/>
    <cellStyle name="Normal 2 2 6 2" xfId="404" xr:uid="{69755C7D-BE22-40C9-96A4-C6C3FBFE5468}"/>
    <cellStyle name="Normal 2 2 6 2 2" xfId="721" xr:uid="{41847660-B324-428D-A0B0-9CD5F25A0F22}"/>
    <cellStyle name="Normal 2 2 6 2 2 2" xfId="1380" xr:uid="{FEA3945A-57AB-4ED1-8994-FF50DA257849}"/>
    <cellStyle name="Normal 2 2 6 2 2 3" xfId="2040" xr:uid="{BDF3DB42-1FB8-4A38-8502-DDAB4547B3BC}"/>
    <cellStyle name="Normal 2 2 6 2 3" xfId="1037" xr:uid="{D41F6285-8DA0-4CA5-A981-C378FBAE726D}"/>
    <cellStyle name="Normal 2 2 6 2 4" xfId="1723" xr:uid="{AFFE2EC2-3F1F-4DA5-9725-C62496C904C0}"/>
    <cellStyle name="Normal 2 2 6 3" xfId="460" xr:uid="{D77D4D60-E301-4351-921A-8D8E9F2D19BE}"/>
    <cellStyle name="Normal 2 2 6 3 2" xfId="1119" xr:uid="{D2D0C9E6-EAD3-4486-8440-60BA38673FDC}"/>
    <cellStyle name="Normal 2 2 6 3 3" xfId="1779" xr:uid="{134476D9-8A83-4AF1-B829-872387D781D4}"/>
    <cellStyle name="Normal 2 2 6 4" xfId="776" xr:uid="{9461FD08-51AB-4F08-B107-8BDA34622D41}"/>
    <cellStyle name="Normal 2 2 6 5" xfId="1462" xr:uid="{ABBF10D4-0A72-401D-85D2-002AE68F2FE0}"/>
    <cellStyle name="Normal 2 2 7" xfId="228" xr:uid="{648B091B-4626-4B2C-8486-B669A9B691C1}"/>
    <cellStyle name="Normal 2 2 7 2" xfId="546" xr:uid="{36B6D192-9285-4581-9472-2A299152ECD4}"/>
    <cellStyle name="Normal 2 2 7 2 2" xfId="1205" xr:uid="{26BC085E-0858-41BF-878E-618CBFCB1150}"/>
    <cellStyle name="Normal 2 2 7 2 3" xfId="1865" xr:uid="{A184D3B7-8617-47DE-BBD2-D0BD707A18E5}"/>
    <cellStyle name="Normal 2 2 7 3" xfId="862" xr:uid="{E71C6995-C520-4557-91E6-F17BAC9AE790}"/>
    <cellStyle name="Normal 2 2 7 4" xfId="1548" xr:uid="{71AF6BE0-D2C4-494A-A86B-8AAAF6EAC667}"/>
    <cellStyle name="Normal 2 3" xfId="11" xr:uid="{2A4BC9B5-47EA-4AF3-8A0B-E3ED2046B625}"/>
    <cellStyle name="Normal 2 3 2" xfId="38" xr:uid="{F7762F17-A255-4C0C-AF24-A19696B85FC2}"/>
    <cellStyle name="Normal 2 3 3" xfId="208" xr:uid="{73C3D00B-9B24-49EF-9AE6-69D1D81285BC}"/>
    <cellStyle name="Normal 2 3 3 2" xfId="408" xr:uid="{A94456A0-D03A-406D-8DB2-80DA25324535}"/>
    <cellStyle name="Normal 2 3 3 2 2" xfId="725" xr:uid="{F7988D65-7505-4D92-AC64-266A722C6827}"/>
    <cellStyle name="Normal 2 3 3 2 2 2" xfId="1384" xr:uid="{5BDD846C-8DA9-4C7F-9322-A7C99B66D525}"/>
    <cellStyle name="Normal 2 3 3 2 2 3" xfId="2044" xr:uid="{85786093-BAE9-4063-8696-1C5225926B3C}"/>
    <cellStyle name="Normal 2 3 3 2 3" xfId="1041" xr:uid="{471B68A0-8055-4008-8095-A3081EB2264F}"/>
    <cellStyle name="Normal 2 3 3 2 4" xfId="1727" xr:uid="{4749B0D6-90E7-40A2-A59F-3BCB31AE6FAE}"/>
    <cellStyle name="Normal 2 3 3 3" xfId="535" xr:uid="{BA6C0E2D-7273-416E-B0C2-58037DE5E32A}"/>
    <cellStyle name="Normal 2 3 3 3 2" xfId="1194" xr:uid="{7182604E-96B1-4F63-B2E2-35F50BECC4FE}"/>
    <cellStyle name="Normal 2 3 3 3 3" xfId="1854" xr:uid="{5C617BF0-EDE7-4355-A002-D643EC0EB313}"/>
    <cellStyle name="Normal 2 3 3 4" xfId="851" xr:uid="{8C4765A6-9426-462A-818D-32562B554BC1}"/>
    <cellStyle name="Normal 2 3 3 5" xfId="1537" xr:uid="{D145A6FF-460E-4EB5-B652-132D7966AB00}"/>
    <cellStyle name="Normal 2 4" xfId="35" xr:uid="{02059784-775C-423A-8BA1-F51E26B6BA09}"/>
    <cellStyle name="Normal 2 4 2" xfId="160" xr:uid="{2E1041A2-5672-44AF-8409-5BB7D611B151}"/>
    <cellStyle name="Normal 2 4 2 2" xfId="340" xr:uid="{46673FD5-A887-4923-BB9C-4984D2502240}"/>
    <cellStyle name="Normal 2 4 2 2 2" xfId="658" xr:uid="{28B2BAA6-4C41-4A9B-B74B-981FD2613203}"/>
    <cellStyle name="Normal 2 4 2 2 2 2" xfId="1317" xr:uid="{9B63FD13-7C0F-4EC0-B9D6-E9CC6175BC86}"/>
    <cellStyle name="Normal 2 4 2 2 2 3" xfId="1977" xr:uid="{0E4CB15F-D2D9-48F4-B2EC-828CDBC567DC}"/>
    <cellStyle name="Normal 2 4 2 2 3" xfId="974" xr:uid="{9898B5F8-8CD8-4ACF-9B58-6D5FAC955578}"/>
    <cellStyle name="Normal 2 4 2 2 4" xfId="1660" xr:uid="{6FB177FA-2D4C-427A-A965-E5AA68417982}"/>
    <cellStyle name="Normal 2 4 2 3" xfId="258" xr:uid="{0FCC645A-521A-4FF8-89C2-DF307D70632D}"/>
    <cellStyle name="Normal 2 4 2 3 2" xfId="576" xr:uid="{3C107F62-A5D5-47BE-B156-20EE8BF618D8}"/>
    <cellStyle name="Normal 2 4 2 3 2 2" xfId="1235" xr:uid="{12CE247A-EB49-4313-96DD-F2AF02FC7C67}"/>
    <cellStyle name="Normal 2 4 2 3 2 3" xfId="1895" xr:uid="{AD182C55-7759-44C7-B415-F9F539305775}"/>
    <cellStyle name="Normal 2 4 2 3 3" xfId="892" xr:uid="{A17C59A6-05FB-48B4-8861-AA1E7AA02CD2}"/>
    <cellStyle name="Normal 2 4 2 3 4" xfId="1578" xr:uid="{BEE9B0C4-B73C-4107-BC91-98EEDA24ECEB}"/>
    <cellStyle name="Normal 2 4 2 4" xfId="490" xr:uid="{28B5B91B-1C64-47E2-BFFC-DB4E3240F46A}"/>
    <cellStyle name="Normal 2 4 2 4 2" xfId="1149" xr:uid="{FC187219-4E9E-477C-9476-3EB6EE5CA655}"/>
    <cellStyle name="Normal 2 4 2 4 3" xfId="1809" xr:uid="{FBC798DF-A80A-4987-8039-517B733EC15D}"/>
    <cellStyle name="Normal 2 4 2 5" xfId="806" xr:uid="{A77D47DD-0A69-42A4-9811-BBEB290C9352}"/>
    <cellStyle name="Normal 2 4 2 6" xfId="1492" xr:uid="{58150C27-41B1-4CF8-A414-BDFB60B6900A}"/>
    <cellStyle name="Normal 2 4 3" xfId="187" xr:uid="{43EAFBF7-00DD-4DF8-A406-04CF437225C4}"/>
    <cellStyle name="Normal 2 4 3 2" xfId="367" xr:uid="{668A658E-83A0-4F2F-97DF-3287B09CA0A2}"/>
    <cellStyle name="Normal 2 4 3 2 2" xfId="685" xr:uid="{A520405A-D455-4918-9FC8-120971302A56}"/>
    <cellStyle name="Normal 2 4 3 2 2 2" xfId="1344" xr:uid="{A8533B22-05F4-43DF-9CD6-49B708B081BC}"/>
    <cellStyle name="Normal 2 4 3 2 2 3" xfId="2004" xr:uid="{E0210CB6-3430-4A9B-9D32-A719D734DD54}"/>
    <cellStyle name="Normal 2 4 3 2 3" xfId="1001" xr:uid="{59E8BC46-D4CC-4299-AF0A-8801A71D2867}"/>
    <cellStyle name="Normal 2 4 3 2 4" xfId="1687" xr:uid="{BC901EB8-EDE8-4FD0-ACEB-363D130C226E}"/>
    <cellStyle name="Normal 2 4 3 3" xfId="285" xr:uid="{FCE4DE70-B2F0-49DB-B9CD-3B8550CBB829}"/>
    <cellStyle name="Normal 2 4 3 3 2" xfId="603" xr:uid="{A49B4263-3FF8-492A-B8CA-7730A539DF10}"/>
    <cellStyle name="Normal 2 4 3 3 2 2" xfId="1262" xr:uid="{146B3E0B-546C-49E4-B9E5-063070ED2C49}"/>
    <cellStyle name="Normal 2 4 3 3 2 3" xfId="1922" xr:uid="{F2BF53D6-F63D-413D-8723-3467898E3C3A}"/>
    <cellStyle name="Normal 2 4 3 3 3" xfId="919" xr:uid="{72456544-9551-46B2-BA13-89F9B1251B0B}"/>
    <cellStyle name="Normal 2 4 3 3 4" xfId="1605" xr:uid="{9D528B18-ABA9-4CC2-8236-4FB3D0BE5781}"/>
    <cellStyle name="Normal 2 4 3 4" xfId="517" xr:uid="{592B9B93-2A5F-4551-A48E-D7F4C4618484}"/>
    <cellStyle name="Normal 2 4 3 4 2" xfId="1176" xr:uid="{904E282F-CD50-4407-A3DB-AC0361194832}"/>
    <cellStyle name="Normal 2 4 3 4 3" xfId="1836" xr:uid="{633E4F30-B703-407B-BB4B-E746D9A50A7F}"/>
    <cellStyle name="Normal 2 4 3 5" xfId="833" xr:uid="{D0325F8F-9EEB-42DF-AC2F-A23E597DCFF4}"/>
    <cellStyle name="Normal 2 4 3 6" xfId="1519" xr:uid="{01F5A4F3-AB4A-4DFD-99E2-FD1FCDD83F52}"/>
    <cellStyle name="Normal 2 4 4" xfId="129" xr:uid="{F99564F1-BBFC-4B31-AB63-3BF13F6B6564}"/>
    <cellStyle name="Normal 2 4 4 2" xfId="313" xr:uid="{61355E97-84D7-474B-A947-F407E28DD14A}"/>
    <cellStyle name="Normal 2 4 4 2 2" xfId="631" xr:uid="{23926DCB-A19C-4197-B002-2B3854890DF5}"/>
    <cellStyle name="Normal 2 4 4 2 2 2" xfId="1290" xr:uid="{8AC2D1BB-7239-4554-B41C-35520404D022}"/>
    <cellStyle name="Normal 2 4 4 2 2 3" xfId="1950" xr:uid="{BB7B42B4-508F-494E-BFDC-4E4500D6EA1D}"/>
    <cellStyle name="Normal 2 4 4 2 3" xfId="947" xr:uid="{63B08C8A-FFB1-4476-85D1-5E5670E63C2C}"/>
    <cellStyle name="Normal 2 4 4 2 4" xfId="1633" xr:uid="{D3E96E0C-2C0A-4162-A795-88D2AA88A5E7}"/>
    <cellStyle name="Normal 2 4 4 3" xfId="463" xr:uid="{BE2B95DA-7AE9-45A2-9F69-13414CD3DDE0}"/>
    <cellStyle name="Normal 2 4 4 3 2" xfId="1122" xr:uid="{AD8C6BF6-48CE-4BD8-AB85-AAA05411097F}"/>
    <cellStyle name="Normal 2 4 4 3 3" xfId="1782" xr:uid="{7C27BB61-7331-420C-9AA0-9A1454336195}"/>
    <cellStyle name="Normal 2 4 4 4" xfId="779" xr:uid="{1ABC17D3-F88E-491A-BD80-D446042D2ECF}"/>
    <cellStyle name="Normal 2 4 4 5" xfId="1465" xr:uid="{AB0B36EF-7FF1-4406-A44A-CF03B098967C}"/>
    <cellStyle name="Normal 2 4 5" xfId="231" xr:uid="{B72E9938-C2D5-4125-9467-7B5A108FBC2C}"/>
    <cellStyle name="Normal 2 4 5 2" xfId="549" xr:uid="{86B75591-0CFF-4A96-A88D-EF8836FEDB28}"/>
    <cellStyle name="Normal 2 4 5 2 2" xfId="1208" xr:uid="{02DE9305-8B42-4DAE-99E1-D316ADC775F9}"/>
    <cellStyle name="Normal 2 4 5 2 3" xfId="1868" xr:uid="{654C29E2-0648-4441-8405-53D46C9E1CE8}"/>
    <cellStyle name="Normal 2 4 5 3" xfId="865" xr:uid="{DF9C20B5-93F4-41E5-BCA8-6EDEDA1559BA}"/>
    <cellStyle name="Normal 2 4 5 4" xfId="1551" xr:uid="{49025437-FB3E-425A-AEDD-A48D4A68085E}"/>
    <cellStyle name="Normal 2 4 6" xfId="422" xr:uid="{51032AEA-BED2-4540-A02E-95E24F155096}"/>
    <cellStyle name="Normal 2 4 6 2" xfId="1055" xr:uid="{F6C4F75C-3F1C-43A9-948F-256D3A8291FB}"/>
    <cellStyle name="Normal 2 4 6 3" xfId="1741" xr:uid="{3A740587-78E6-4D1C-83D4-B0FC0736F341}"/>
    <cellStyle name="Normal 2 4 7" xfId="102" xr:uid="{32FF43CB-66DA-445A-8ACE-4A010D484C3F}"/>
    <cellStyle name="Normal 2 4 7 2" xfId="1095" xr:uid="{C511FDA3-6151-44AF-96DD-0B52DAC61E04}"/>
    <cellStyle name="Normal 2 4 7 3" xfId="1438" xr:uid="{77B1040A-646C-4E57-B2AD-C0B734126FAA}"/>
    <cellStyle name="Normal 2 4 8" xfId="752" xr:uid="{52C26641-8139-44DB-9A17-55721E80579D}"/>
    <cellStyle name="Normal 2 4 9" xfId="1398" xr:uid="{EBAB650F-571E-4C6B-8A26-EFCCEE62481A}"/>
    <cellStyle name="Normal 2 5" xfId="50" xr:uid="{52500B5F-71CB-43F5-BB4C-83D987CFD67E}"/>
    <cellStyle name="Normal 2 5 2" xfId="173" xr:uid="{0EAFFB72-A807-4E3D-8D58-173B81EA420F}"/>
    <cellStyle name="Normal 2 5 2 2" xfId="353" xr:uid="{F8230904-2388-40B6-A1DE-186AAE63717D}"/>
    <cellStyle name="Normal 2 5 2 2 2" xfId="671" xr:uid="{B1709BA5-89D5-467C-BE41-CA6155A54064}"/>
    <cellStyle name="Normal 2 5 2 2 2 2" xfId="1330" xr:uid="{B2F8FEB9-2264-4F92-BCB5-E9FE88E66606}"/>
    <cellStyle name="Normal 2 5 2 2 2 3" xfId="1990" xr:uid="{75553884-200F-4DFB-8B65-7718288F564F}"/>
    <cellStyle name="Normal 2 5 2 2 3" xfId="987" xr:uid="{DE8CD212-B234-44AE-8819-E31DAD4C4D8D}"/>
    <cellStyle name="Normal 2 5 2 2 4" xfId="1673" xr:uid="{A6C16F23-837A-46B5-81AD-66E5975AA210}"/>
    <cellStyle name="Normal 2 5 2 3" xfId="271" xr:uid="{C329816D-97E1-4655-9AE2-A5C0758D13DB}"/>
    <cellStyle name="Normal 2 5 2 3 2" xfId="589" xr:uid="{499B0D3E-27A2-47F3-92AF-A1CB94AAF2C6}"/>
    <cellStyle name="Normal 2 5 2 3 2 2" xfId="1248" xr:uid="{C420A39D-2E6F-4621-9670-79E362A0EA34}"/>
    <cellStyle name="Normal 2 5 2 3 2 3" xfId="1908" xr:uid="{762D0A56-F688-42F8-B20B-5A3D686903DA}"/>
    <cellStyle name="Normal 2 5 2 3 3" xfId="905" xr:uid="{23A754D8-805D-4BF9-96BF-E6026C9CF250}"/>
    <cellStyle name="Normal 2 5 2 3 4" xfId="1591" xr:uid="{F6776B71-D109-41D3-A334-C6F87DA1C03B}"/>
    <cellStyle name="Normal 2 5 2 4" xfId="503" xr:uid="{0B8B5E25-7828-42BA-90B8-FB6B8D7066AA}"/>
    <cellStyle name="Normal 2 5 2 4 2" xfId="1162" xr:uid="{2A533672-C282-4949-AD94-976DA3F33F6F}"/>
    <cellStyle name="Normal 2 5 2 4 3" xfId="1822" xr:uid="{A8D9D273-0477-4615-8460-4B17DC89EEAD}"/>
    <cellStyle name="Normal 2 5 2 5" xfId="819" xr:uid="{042E8A6B-1489-4037-8824-74F31F17EA74}"/>
    <cellStyle name="Normal 2 5 2 6" xfId="1505" xr:uid="{A6F8495B-AF6F-4B15-A12B-9054C58C8353}"/>
    <cellStyle name="Normal 2 5 3" xfId="200" xr:uid="{1E35549D-99F6-46A5-925E-16F75EB9352A}"/>
    <cellStyle name="Normal 2 5 3 2" xfId="380" xr:uid="{9F688D38-69DC-42A4-956B-5723FC4C50F2}"/>
    <cellStyle name="Normal 2 5 3 2 2" xfId="698" xr:uid="{BDA82AB9-05B3-4CBB-862D-5FBD9B47D7C7}"/>
    <cellStyle name="Normal 2 5 3 2 2 2" xfId="1357" xr:uid="{0F8190ED-958D-4DDD-AB02-107D3383A7AF}"/>
    <cellStyle name="Normal 2 5 3 2 2 3" xfId="2017" xr:uid="{76DFEE1A-049C-45B9-B1C7-0D1DCC5174E9}"/>
    <cellStyle name="Normal 2 5 3 2 3" xfId="1014" xr:uid="{D0F439A4-E299-4D3D-A196-32AAC7512417}"/>
    <cellStyle name="Normal 2 5 3 2 4" xfId="1700" xr:uid="{345651C1-FA50-40E3-96DB-040F40AF0977}"/>
    <cellStyle name="Normal 2 5 3 3" xfId="298" xr:uid="{402ED986-6A1A-44EA-B285-988CFA523321}"/>
    <cellStyle name="Normal 2 5 3 3 2" xfId="616" xr:uid="{9F8D2D4F-DF6E-4205-A22A-06A381849D0F}"/>
    <cellStyle name="Normal 2 5 3 3 2 2" xfId="1275" xr:uid="{02875985-29AF-47AE-8701-A76B4ED4E09E}"/>
    <cellStyle name="Normal 2 5 3 3 2 3" xfId="1935" xr:uid="{9D79BAA7-3CB3-4F72-AA03-6345BAB59092}"/>
    <cellStyle name="Normal 2 5 3 3 3" xfId="932" xr:uid="{4271991E-845B-41F5-B80E-E125FA7C6DCC}"/>
    <cellStyle name="Normal 2 5 3 3 4" xfId="1618" xr:uid="{8E7D54A6-DF42-44E4-9A8D-E17756315043}"/>
    <cellStyle name="Normal 2 5 3 4" xfId="530" xr:uid="{A285E2D9-8ED9-40A5-9B0E-B962653EFB36}"/>
    <cellStyle name="Normal 2 5 3 4 2" xfId="1189" xr:uid="{17552121-C5E1-43E5-A5DD-B1187AA21CE7}"/>
    <cellStyle name="Normal 2 5 3 4 3" xfId="1849" xr:uid="{A6A8DA78-E6E0-4B36-A532-7DDBF747FC29}"/>
    <cellStyle name="Normal 2 5 3 5" xfId="846" xr:uid="{F63E157B-1704-4DE5-8486-179FD822AE76}"/>
    <cellStyle name="Normal 2 5 3 6" xfId="1532" xr:uid="{6C27E200-F9DA-4223-9CFC-F219D8E6446E}"/>
    <cellStyle name="Normal 2 5 4" xfId="142" xr:uid="{762F6AB8-B78A-4307-818C-E09C13667D62}"/>
    <cellStyle name="Normal 2 5 4 2" xfId="326" xr:uid="{9C8C0C55-E729-4A76-9B17-DB57973F02A0}"/>
    <cellStyle name="Normal 2 5 4 2 2" xfId="644" xr:uid="{E9E87BB9-F7B5-4042-A7C4-2222B61CB5E6}"/>
    <cellStyle name="Normal 2 5 4 2 2 2" xfId="1303" xr:uid="{CA49ADC9-7E90-4652-856B-88613E7A936D}"/>
    <cellStyle name="Normal 2 5 4 2 2 3" xfId="1963" xr:uid="{9456EE2C-8F5A-471B-B103-E5E7BB7C4CC7}"/>
    <cellStyle name="Normal 2 5 4 2 3" xfId="960" xr:uid="{3A0FA5E5-EC99-4C34-8C45-7565018306F2}"/>
    <cellStyle name="Normal 2 5 4 2 4" xfId="1646" xr:uid="{F70065B7-197F-437F-8684-C4B80E56402F}"/>
    <cellStyle name="Normal 2 5 4 3" xfId="476" xr:uid="{89B90BE2-BC58-4F68-A286-0BD9F5277F8E}"/>
    <cellStyle name="Normal 2 5 4 3 2" xfId="1135" xr:uid="{BF7DE2B8-2F4E-4411-B0E0-692DD9BB3522}"/>
    <cellStyle name="Normal 2 5 4 3 3" xfId="1795" xr:uid="{3FF505D8-8ED8-4D24-AC13-8F9D831B6930}"/>
    <cellStyle name="Normal 2 5 4 4" xfId="792" xr:uid="{2E29BF66-34A6-48BB-BC26-78A181E983C4}"/>
    <cellStyle name="Normal 2 5 4 5" xfId="1478" xr:uid="{8F423085-79BB-4247-AC0A-B4FE9533A406}"/>
    <cellStyle name="Normal 2 5 5" xfId="244" xr:uid="{9494A7ED-DDB6-4604-B102-9908B34C5B11}"/>
    <cellStyle name="Normal 2 5 5 2" xfId="562" xr:uid="{580BE6EA-B382-4F7E-8121-50157D63D1FF}"/>
    <cellStyle name="Normal 2 5 5 2 2" xfId="1221" xr:uid="{5302EEFD-3B8B-4C9C-9EB2-D19D2A0AD119}"/>
    <cellStyle name="Normal 2 5 5 2 3" xfId="1881" xr:uid="{3076F3B9-2B5C-446D-A6DD-92EC0F51620C}"/>
    <cellStyle name="Normal 2 5 5 3" xfId="878" xr:uid="{1EF127BC-D33B-4BC6-BEA5-AB392C593120}"/>
    <cellStyle name="Normal 2 5 5 4" xfId="1564" xr:uid="{2BB19FE7-FFC2-442A-843C-3AD46FE9A190}"/>
    <cellStyle name="Normal 2 5 6" xfId="435" xr:uid="{50C094B9-C868-4DA4-855B-8B38DA848875}"/>
    <cellStyle name="Normal 2 5 6 2" xfId="1068" xr:uid="{EAB62094-8D47-40EC-80FA-FE9BB7955C2A}"/>
    <cellStyle name="Normal 2 5 6 3" xfId="1754" xr:uid="{0ED8E279-03AD-4755-AE9F-3E4C6A3058E6}"/>
    <cellStyle name="Normal 2 5 7" xfId="115" xr:uid="{0BAD863A-C110-4B82-AAD8-DB6B34633CF6}"/>
    <cellStyle name="Normal 2 5 7 2" xfId="1108" xr:uid="{95D319E6-1FE8-4017-B083-C01784706CBE}"/>
    <cellStyle name="Normal 2 5 7 3" xfId="1451" xr:uid="{BE7D5FA8-9C9F-467E-9E31-B86670FA16B4}"/>
    <cellStyle name="Normal 2 5 8" xfId="765" xr:uid="{88880641-8814-4DFA-B78A-DA947321FC43}"/>
    <cellStyle name="Normal 2 5 9" xfId="1411" xr:uid="{231028FD-14DC-4CEE-A674-DF0BD3C13E5D}"/>
    <cellStyle name="Normal 2 6" xfId="28" xr:uid="{723C7001-7D41-4EAB-9A2B-E47C9F6966D4}"/>
    <cellStyle name="Normal 2 7" xfId="23" xr:uid="{F29BC0CF-55DF-4CFC-B85B-FA0BFD1C4FF8}"/>
    <cellStyle name="Normal 2 7 2" xfId="151" xr:uid="{B4034B1C-775B-4932-AD93-980DB7F17474}"/>
    <cellStyle name="Normal 2 7 2 2" xfId="332" xr:uid="{4763A3EE-75E3-40DE-9425-4950DF4B281A}"/>
    <cellStyle name="Normal 2 7 2 2 2" xfId="650" xr:uid="{641FF986-C663-4DD2-A11D-7CF94A1E1C9F}"/>
    <cellStyle name="Normal 2 7 2 2 2 2" xfId="1309" xr:uid="{14908C45-4341-421C-BD61-8EF4343B7A4E}"/>
    <cellStyle name="Normal 2 7 2 2 2 3" xfId="1969" xr:uid="{CC267B2B-8989-4726-BC15-76C4CFF9E6DA}"/>
    <cellStyle name="Normal 2 7 2 2 3" xfId="966" xr:uid="{785283C9-F9DB-4A41-99F1-77ADB80CA89F}"/>
    <cellStyle name="Normal 2 7 2 2 4" xfId="1652" xr:uid="{21B34831-179D-4A7D-BC53-073A631DF87B}"/>
    <cellStyle name="Normal 2 7 2 3" xfId="482" xr:uid="{485EF9A0-23AC-4E6C-94B0-25870186563E}"/>
    <cellStyle name="Normal 2 7 2 3 2" xfId="1141" xr:uid="{4090369C-80DB-4C06-B0B3-FE85D4B74A0B}"/>
    <cellStyle name="Normal 2 7 2 3 3" xfId="1801" xr:uid="{8A339209-ABEE-4495-AA05-FD313A34AE59}"/>
    <cellStyle name="Normal 2 7 2 4" xfId="798" xr:uid="{40E5647C-DD1B-4444-87B5-CF7D61350691}"/>
    <cellStyle name="Normal 2 7 2 5" xfId="1484" xr:uid="{D056C008-AB84-4BFB-9205-319C4830FDEF}"/>
    <cellStyle name="Normal 2 7 3" xfId="250" xr:uid="{C0BC36EA-C793-47FF-B48F-13E9B0032B1F}"/>
    <cellStyle name="Normal 2 7 3 2" xfId="568" xr:uid="{04C58231-D3DC-4C14-9E52-B0D82F66B2C4}"/>
    <cellStyle name="Normal 2 7 3 2 2" xfId="1227" xr:uid="{EEB42B7B-8CE3-4F16-A9F2-B0E703881296}"/>
    <cellStyle name="Normal 2 7 3 2 3" xfId="1887" xr:uid="{340B6578-7657-42BC-AE8B-46F92F4AE407}"/>
    <cellStyle name="Normal 2 7 3 3" xfId="884" xr:uid="{F0DB70FD-2127-463F-BB7D-9FEB9239C733}"/>
    <cellStyle name="Normal 2 7 3 4" xfId="1570" xr:uid="{FA866D7A-1CC8-4371-9707-1560117DBC6B}"/>
    <cellStyle name="Normal 2 7 4" xfId="414" xr:uid="{7D188B74-DA16-4331-8D59-1B7AA405F150}"/>
    <cellStyle name="Normal 2 7 4 2" xfId="1047" xr:uid="{55BADC50-3145-4FF5-9D10-B427EF528109}"/>
    <cellStyle name="Normal 2 7 4 3" xfId="1733" xr:uid="{81C982AD-5E3A-42EC-8709-6C700330612C}"/>
    <cellStyle name="Normal 2 7 5" xfId="94" xr:uid="{B885F05D-AE65-4D2C-A206-15C69407D1C5}"/>
    <cellStyle name="Normal 2 7 5 2" xfId="1087" xr:uid="{458890D6-783D-431E-B94C-BDD76290F61B}"/>
    <cellStyle name="Normal 2 7 5 3" xfId="1430" xr:uid="{EF44F3C0-81D8-4162-AD4E-C174D1EF9935}"/>
    <cellStyle name="Normal 2 7 6" xfId="744" xr:uid="{DCA75D52-8C12-4EE6-8300-F9379B6C56BF}"/>
    <cellStyle name="Normal 2 7 7" xfId="1390" xr:uid="{9974C787-F8E2-456F-9D2C-A9EDB6A0B973}"/>
    <cellStyle name="Normal 2 8" xfId="179" xr:uid="{82EE57E3-FD12-4CCE-A42D-B712113367A2}"/>
    <cellStyle name="Normal 2 8 2" xfId="359" xr:uid="{0932A967-9F18-4B1E-94F4-B19C351B1FB8}"/>
    <cellStyle name="Normal 2 8 2 2" xfId="677" xr:uid="{E0999E2F-00C7-4B81-B5F9-A23D28409BAB}"/>
    <cellStyle name="Normal 2 8 2 2 2" xfId="1336" xr:uid="{4ADF67F7-FA65-41EA-95EC-166B9D78E247}"/>
    <cellStyle name="Normal 2 8 2 2 3" xfId="1996" xr:uid="{2D14BEA2-E65D-4096-A253-EE4E903E0273}"/>
    <cellStyle name="Normal 2 8 2 3" xfId="993" xr:uid="{A849A533-B12F-4D66-B14B-7C3E13C67D2A}"/>
    <cellStyle name="Normal 2 8 2 4" xfId="1679" xr:uid="{70D0FCCA-F92D-4CDB-97B7-7668F82CDBF7}"/>
    <cellStyle name="Normal 2 8 3" xfId="277" xr:uid="{4DF99945-B833-430F-A58E-823319F93320}"/>
    <cellStyle name="Normal 2 8 3 2" xfId="595" xr:uid="{01F14F58-48D0-41BD-9D0A-A6D2DCDA5694}"/>
    <cellStyle name="Normal 2 8 3 2 2" xfId="1254" xr:uid="{4BD99AA0-530E-4319-B7D5-F8DD0EC861A4}"/>
    <cellStyle name="Normal 2 8 3 2 3" xfId="1914" xr:uid="{328679D5-ECE7-41DB-956A-904AE861A80D}"/>
    <cellStyle name="Normal 2 8 3 3" xfId="911" xr:uid="{7F4A5E10-23FC-46BB-9383-F53C492F6DFF}"/>
    <cellStyle name="Normal 2 8 3 4" xfId="1597" xr:uid="{E551AF64-1957-40BF-A9F0-268B5E1C103F}"/>
    <cellStyle name="Normal 2 8 4" xfId="509" xr:uid="{973ED155-AE9F-422E-80EA-148C684C18E5}"/>
    <cellStyle name="Normal 2 8 4 2" xfId="1168" xr:uid="{7A114AEC-0425-48D6-8400-B915F90581BD}"/>
    <cellStyle name="Normal 2 8 4 3" xfId="1828" xr:uid="{65036158-C808-486C-B57B-BBF5F2B51409}"/>
    <cellStyle name="Normal 2 8 5" xfId="825" xr:uid="{E57C7FCD-CE44-4AD1-BC2D-D6ADCDD23488}"/>
    <cellStyle name="Normal 2 8 6" xfId="1511" xr:uid="{FEE5508B-C9C3-46CD-B7B0-F609979ACFFD}"/>
    <cellStyle name="Normal 2 9" xfId="121" xr:uid="{406AE910-24B9-4504-B6A6-5AF22CFFA622}"/>
    <cellStyle name="Normal 2 9 2" xfId="305" xr:uid="{5C5D8464-7770-42E6-945C-519A69640AD2}"/>
    <cellStyle name="Normal 2 9 2 2" xfId="623" xr:uid="{9D4633AE-15A9-4946-A882-EA08F967F547}"/>
    <cellStyle name="Normal 2 9 2 2 2" xfId="1282" xr:uid="{65E68E0B-8796-43EE-BAEB-F408D25B8A5A}"/>
    <cellStyle name="Normal 2 9 2 2 3" xfId="1942" xr:uid="{8584D40B-E364-4BF2-BB46-D7EA450B82F7}"/>
    <cellStyle name="Normal 2 9 2 3" xfId="939" xr:uid="{DBC9BAEC-BC67-4977-A959-B8D86BB1B1C1}"/>
    <cellStyle name="Normal 2 9 2 4" xfId="1625" xr:uid="{32F3FF86-97C1-419E-A40A-3F2DD194CCD0}"/>
    <cellStyle name="Normal 2 9 3" xfId="455" xr:uid="{114BDF18-BE11-4AA5-8819-05CDD2039030}"/>
    <cellStyle name="Normal 2 9 3 2" xfId="1114" xr:uid="{F430C0F4-B75F-49AE-BE35-64A248693CA1}"/>
    <cellStyle name="Normal 2 9 3 3" xfId="1774" xr:uid="{74603747-2E19-48B0-9660-CFFBA58AD50D}"/>
    <cellStyle name="Normal 2 9 4" xfId="771" xr:uid="{2DC60EB3-C6D4-4C1C-B3F3-6DA37233E1AA}"/>
    <cellStyle name="Normal 2 9 5" xfId="1457" xr:uid="{999CB720-4343-48D5-BCD6-5D3C2F9A6460}"/>
    <cellStyle name="Normal 257" xfId="205" xr:uid="{EEC4B126-9778-4969-B0EF-EFD89ED9BD69}"/>
    <cellStyle name="Normal 3" xfId="10" xr:uid="{2D7E492B-7DB3-4A04-A4E9-A0FB10A498C8}"/>
    <cellStyle name="Normal 3 2" xfId="13" xr:uid="{BB122CF4-CF93-4B87-8E5A-BFE4F29AE105}"/>
    <cellStyle name="Normal 3 2 2" xfId="216" xr:uid="{88F193D7-EE64-4D4D-82F7-F2629D1AA8D1}"/>
    <cellStyle name="Normal 3 2 2 2" xfId="409" xr:uid="{BDD9D3BA-64F4-49DC-9CCA-1F4B311218AE}"/>
    <cellStyle name="Normal 3 2 2 2 2" xfId="726" xr:uid="{0F51A316-3EDE-422A-A755-EE4BA6B28B7D}"/>
    <cellStyle name="Normal 3 2 2 2 2 2" xfId="1385" xr:uid="{BE986909-3521-4CD8-9A94-DA9AA82D857F}"/>
    <cellStyle name="Normal 3 2 2 2 2 3" xfId="2045" xr:uid="{A98EE227-DF1C-4191-846A-A54961FB4BD5}"/>
    <cellStyle name="Normal 3 2 2 2 3" xfId="1042" xr:uid="{D5989FAF-3854-47CA-8DF1-D197A3FAC23C}"/>
    <cellStyle name="Normal 3 2 2 2 4" xfId="1728" xr:uid="{5023F4FB-63FF-4B96-B1BE-26CFBDDE498A}"/>
    <cellStyle name="Normal 3 2 2 3" xfId="536" xr:uid="{5657F7A2-5E92-42AC-A5BD-F19230151622}"/>
    <cellStyle name="Normal 3 2 2 3 2" xfId="1195" xr:uid="{4F5C54C6-A5F6-4179-ACE4-71318014A09F}"/>
    <cellStyle name="Normal 3 2 2 3 3" xfId="1855" xr:uid="{C8830EB2-FB60-45BD-92E2-3D5DA7C47597}"/>
    <cellStyle name="Normal 3 2 2 4" xfId="852" xr:uid="{27201F72-7201-40C7-B920-1EC5855B0E41}"/>
    <cellStyle name="Normal 3 2 2 5" xfId="1538" xr:uid="{ADC245F6-7343-4099-9FF4-EA82B21F9F26}"/>
    <cellStyle name="Normal 3 3" xfId="24" xr:uid="{3BF8A2B7-AF4D-4D19-B92C-6C907E3F3F0A}"/>
    <cellStyle name="Normal 3 4" xfId="207" xr:uid="{C149E7EA-4B54-49A9-94B4-E9562067CCC1}"/>
    <cellStyle name="Normal 4" xfId="12" xr:uid="{5D290F81-73D1-4CB8-9435-D07558C925BE}"/>
    <cellStyle name="Normal 4 2" xfId="40" xr:uid="{AFDD5452-1E07-4069-9238-35C0C28F8A34}"/>
    <cellStyle name="Normal 4 2 2" xfId="163" xr:uid="{EC261D67-BFAC-48B5-BE50-9605CF98566F}"/>
    <cellStyle name="Normal 4 2 2 2" xfId="343" xr:uid="{7AD13AF3-05FB-48CE-99C2-B1B85F647F12}"/>
    <cellStyle name="Normal 4 2 2 2 2" xfId="661" xr:uid="{D640E735-1B8C-4ACA-97AC-FFCF5AFFC44A}"/>
    <cellStyle name="Normal 4 2 2 2 2 2" xfId="1320" xr:uid="{32B23F0E-40BE-4194-AA88-64861BD1AFF7}"/>
    <cellStyle name="Normal 4 2 2 2 2 3" xfId="1980" xr:uid="{50DA9710-3081-4E40-9072-78C17E7B220A}"/>
    <cellStyle name="Normal 4 2 2 2 3" xfId="977" xr:uid="{3E2FEB90-BDEB-4BFB-9011-3601FA8A5C3E}"/>
    <cellStyle name="Normal 4 2 2 2 4" xfId="1663" xr:uid="{B46B4DE6-88DF-4DFA-8970-6980FCFB1F4D}"/>
    <cellStyle name="Normal 4 2 2 3" xfId="261" xr:uid="{25B03FD3-C0D9-40C5-99F7-E05415AF3AE1}"/>
    <cellStyle name="Normal 4 2 2 3 2" xfId="579" xr:uid="{E6B09C11-4436-4836-B3D6-CE514CEF9B60}"/>
    <cellStyle name="Normal 4 2 2 3 2 2" xfId="1238" xr:uid="{27EE7299-1FFC-403F-958B-EE070F74E4A3}"/>
    <cellStyle name="Normal 4 2 2 3 2 3" xfId="1898" xr:uid="{136AF628-9DAD-48DF-9678-C98485F76654}"/>
    <cellStyle name="Normal 4 2 2 3 3" xfId="895" xr:uid="{1A21C121-503B-47D0-B3D2-171CA4BCEEE7}"/>
    <cellStyle name="Normal 4 2 2 3 4" xfId="1581" xr:uid="{B9D1CB95-F45D-41F6-8AD1-4CFC24164B5E}"/>
    <cellStyle name="Normal 4 2 2 4" xfId="493" xr:uid="{3C454903-F511-4539-92BA-E151202D83E0}"/>
    <cellStyle name="Normal 4 2 2 4 2" xfId="1152" xr:uid="{513536CC-5DB5-475C-B4F1-6B5A39B617F6}"/>
    <cellStyle name="Normal 4 2 2 4 3" xfId="1812" xr:uid="{C46A439E-F99F-416A-9C13-5378E175212C}"/>
    <cellStyle name="Normal 4 2 2 5" xfId="809" xr:uid="{B4EFC6B6-ED4C-493A-83D4-046718B4F26D}"/>
    <cellStyle name="Normal 4 2 2 6" xfId="1495" xr:uid="{ADEBC4A6-430B-4600-B06C-49BC9568DF2F}"/>
    <cellStyle name="Normal 4 2 3" xfId="190" xr:uid="{54EB00CF-D167-4A88-853D-3B4AB9A264D2}"/>
    <cellStyle name="Normal 4 2 3 2" xfId="370" xr:uid="{56541D38-3F80-4711-A6A8-F6A3A9A7EE78}"/>
    <cellStyle name="Normal 4 2 3 2 2" xfId="688" xr:uid="{25064E86-563B-40CF-9B29-CFCA045E20DA}"/>
    <cellStyle name="Normal 4 2 3 2 2 2" xfId="1347" xr:uid="{8C4D1D90-B0B3-4E40-9577-2A052778539F}"/>
    <cellStyle name="Normal 4 2 3 2 2 3" xfId="2007" xr:uid="{1D6DDCEE-7F87-4FA7-B9C0-5A64BC2D7AC5}"/>
    <cellStyle name="Normal 4 2 3 2 3" xfId="1004" xr:uid="{E3361696-8B50-4131-9B04-E84CA334BAA2}"/>
    <cellStyle name="Normal 4 2 3 2 4" xfId="1690" xr:uid="{C0FBC828-24CE-4551-9BF6-D027C98757A7}"/>
    <cellStyle name="Normal 4 2 3 3" xfId="288" xr:uid="{5644B5A5-35D7-4E27-AD51-9AD1CAE64961}"/>
    <cellStyle name="Normal 4 2 3 3 2" xfId="606" xr:uid="{DA6F88B5-23B5-4717-87C5-B6F1733DBA28}"/>
    <cellStyle name="Normal 4 2 3 3 2 2" xfId="1265" xr:uid="{C836D4C7-3C4A-429F-B87F-594CEFB41F32}"/>
    <cellStyle name="Normal 4 2 3 3 2 3" xfId="1925" xr:uid="{3950582D-5C6F-4EF8-8701-B766D2CD2ED5}"/>
    <cellStyle name="Normal 4 2 3 3 3" xfId="922" xr:uid="{1A3D6E27-40DF-4D29-9CE9-E6E16E15A6D5}"/>
    <cellStyle name="Normal 4 2 3 3 4" xfId="1608" xr:uid="{C6D64E8C-2C07-4690-BBBC-15A7F5C96066}"/>
    <cellStyle name="Normal 4 2 3 4" xfId="520" xr:uid="{C68D4742-89EE-4B0C-AE7F-9B12238AB820}"/>
    <cellStyle name="Normal 4 2 3 4 2" xfId="1179" xr:uid="{80154BF9-EC15-403F-8231-3B8B3B4AD75D}"/>
    <cellStyle name="Normal 4 2 3 4 3" xfId="1839" xr:uid="{6B2546A3-67BD-42D9-988E-2FAEC5A447B2}"/>
    <cellStyle name="Normal 4 2 3 5" xfId="836" xr:uid="{BBCD0CC5-260E-4576-A26B-A99A0307EFA3}"/>
    <cellStyle name="Normal 4 2 3 6" xfId="1522" xr:uid="{6CFAADF6-D58A-47B6-821B-A185365CCE32}"/>
    <cellStyle name="Normal 4 2 4" xfId="132" xr:uid="{4D51332B-C900-4F42-BB2A-FA626C115A1C}"/>
    <cellStyle name="Normal 4 2 4 2" xfId="316" xr:uid="{6402250F-DDD9-444B-9378-02FDDBD869F1}"/>
    <cellStyle name="Normal 4 2 4 2 2" xfId="634" xr:uid="{EE24F167-CBE2-4FD7-91CF-529AB8472820}"/>
    <cellStyle name="Normal 4 2 4 2 2 2" xfId="1293" xr:uid="{895D98BB-93BA-4C04-912F-C2FBF84895F6}"/>
    <cellStyle name="Normal 4 2 4 2 2 3" xfId="1953" xr:uid="{AE44C1A7-E2A6-4F99-A20C-24DED1740FBB}"/>
    <cellStyle name="Normal 4 2 4 2 3" xfId="950" xr:uid="{82A384A9-15C8-452A-A9E3-17CFABABE772}"/>
    <cellStyle name="Normal 4 2 4 2 4" xfId="1636" xr:uid="{7E8D9AE5-7FEA-4F13-9084-40973138EF59}"/>
    <cellStyle name="Normal 4 2 4 3" xfId="466" xr:uid="{267F7C89-DECB-48B5-B028-BFE504AE313E}"/>
    <cellStyle name="Normal 4 2 4 3 2" xfId="1125" xr:uid="{0CE37347-4BA7-422F-B3A3-05C5397A59E1}"/>
    <cellStyle name="Normal 4 2 4 3 3" xfId="1785" xr:uid="{2889332A-6F93-4885-BB1C-5D955A8E9FF9}"/>
    <cellStyle name="Normal 4 2 4 4" xfId="782" xr:uid="{35C7E55F-2DE1-4409-A15C-D93494184FFE}"/>
    <cellStyle name="Normal 4 2 4 5" xfId="1468" xr:uid="{B232AC8E-2356-437B-B19A-AB66C0B431C6}"/>
    <cellStyle name="Normal 4 2 5" xfId="234" xr:uid="{AADDBB2D-97B7-4676-84A9-3D29273DA43B}"/>
    <cellStyle name="Normal 4 2 5 2" xfId="552" xr:uid="{8C1E70DD-746A-4557-8081-68D2E6F96CEC}"/>
    <cellStyle name="Normal 4 2 5 2 2" xfId="1211" xr:uid="{94286DD1-1817-4A0F-8342-34930D17874C}"/>
    <cellStyle name="Normal 4 2 5 2 3" xfId="1871" xr:uid="{8DCFDBCE-ECCF-43B4-B992-A7BA0019FECE}"/>
    <cellStyle name="Normal 4 2 5 3" xfId="868" xr:uid="{B7E68049-0B60-48A6-85B8-E06B0C127A16}"/>
    <cellStyle name="Normal 4 2 5 4" xfId="1554" xr:uid="{16572870-6AB4-4AB5-8C83-8D765BEB2B2A}"/>
    <cellStyle name="Normal 4 2 6" xfId="425" xr:uid="{C0C9F20B-DC39-4624-85DD-1A9B5242F140}"/>
    <cellStyle name="Normal 4 2 6 2" xfId="1058" xr:uid="{C37F1EAD-82FA-450E-9D53-9B3298A03112}"/>
    <cellStyle name="Normal 4 2 6 3" xfId="1744" xr:uid="{BFE57482-2B2F-4C95-A332-9D7F1F4CD938}"/>
    <cellStyle name="Normal 4 2 7" xfId="105" xr:uid="{93AD2F5D-958C-4D3C-8A03-FAB5E95D16CD}"/>
    <cellStyle name="Normal 4 2 7 2" xfId="1098" xr:uid="{D6C84356-FEBD-4E59-99B6-6BB3DC16123B}"/>
    <cellStyle name="Normal 4 2 7 3" xfId="1441" xr:uid="{973F3EE9-4E4C-484A-A6AA-35498D7DC40E}"/>
    <cellStyle name="Normal 4 2 8" xfId="755" xr:uid="{CC1598B1-B6CE-4BAD-B8EF-DFAE2900516D}"/>
    <cellStyle name="Normal 4 2 9" xfId="1401" xr:uid="{2FCD327E-83F4-40A3-8DD3-92ABF9FAE048}"/>
    <cellStyle name="Normal 4 3" xfId="30" xr:uid="{C4E53482-CE40-4BA2-8AD7-225D915EC8BA}"/>
    <cellStyle name="Normal 4 3 2" xfId="155" xr:uid="{86BCE4AA-2A9B-450A-A59E-6212B4C4FD0F}"/>
    <cellStyle name="Normal 4 3 2 2" xfId="335" xr:uid="{B7D3E73A-DA49-43C3-A440-6913981B0E94}"/>
    <cellStyle name="Normal 4 3 2 2 2" xfId="653" xr:uid="{AF1E47A4-4D17-4890-AB93-0D84FE32E4FC}"/>
    <cellStyle name="Normal 4 3 2 2 2 2" xfId="1312" xr:uid="{F542EA63-D211-476A-AA51-EEFD6EA4D8F4}"/>
    <cellStyle name="Normal 4 3 2 2 2 3" xfId="1972" xr:uid="{80A6A169-2D8E-4D41-B254-DEC46FC16432}"/>
    <cellStyle name="Normal 4 3 2 2 3" xfId="969" xr:uid="{DE563CF0-4F8D-4766-AED8-CEA5A7D75E51}"/>
    <cellStyle name="Normal 4 3 2 2 4" xfId="1655" xr:uid="{1300F81E-C2A7-4C39-B312-EE679595B422}"/>
    <cellStyle name="Normal 4 3 2 3" xfId="485" xr:uid="{107A9E67-BB6B-420F-AFDA-761B8FCE88EF}"/>
    <cellStyle name="Normal 4 3 2 3 2" xfId="1144" xr:uid="{AD3C984D-478A-450C-AE73-C2B3A60F42E4}"/>
    <cellStyle name="Normal 4 3 2 3 3" xfId="1804" xr:uid="{5D45EAA9-A1A0-48AB-87A5-5172C0FDEBDD}"/>
    <cellStyle name="Normal 4 3 2 4" xfId="801" xr:uid="{C228399E-1117-4691-A923-686C9B560181}"/>
    <cellStyle name="Normal 4 3 2 5" xfId="1487" xr:uid="{BA31CDF4-2171-44EB-9FC1-4CBD8061AD07}"/>
    <cellStyle name="Normal 4 3 3" xfId="253" xr:uid="{73C32A6D-12AF-4F2F-9636-C26CB6ED4A90}"/>
    <cellStyle name="Normal 4 3 3 2" xfId="571" xr:uid="{30A03631-DF00-4AAB-B9CE-94B7DA5FF9C8}"/>
    <cellStyle name="Normal 4 3 3 2 2" xfId="1230" xr:uid="{57ACD11D-869D-4A0C-806A-6CE6FEEEC4DB}"/>
    <cellStyle name="Normal 4 3 3 2 3" xfId="1890" xr:uid="{94E5132E-28D5-4663-826B-2C699B7372F0}"/>
    <cellStyle name="Normal 4 3 3 3" xfId="887" xr:uid="{807B8A6A-12D6-43E2-89F5-D10C1EB7819E}"/>
    <cellStyle name="Normal 4 3 3 4" xfId="1573" xr:uid="{2E7092F9-213C-4678-92F8-4315D3DAAD3E}"/>
    <cellStyle name="Normal 4 3 4" xfId="417" xr:uid="{21617D2C-DAD0-4EE7-908E-244921F4A75A}"/>
    <cellStyle name="Normal 4 3 4 2" xfId="1050" xr:uid="{BBD3826F-E455-4C46-A8B2-6B29278AA186}"/>
    <cellStyle name="Normal 4 3 4 3" xfId="1736" xr:uid="{825214E3-6CDC-4BE2-8027-F8D4C57A4287}"/>
    <cellStyle name="Normal 4 3 5" xfId="97" xr:uid="{F5FE64A4-3C4A-4622-85B0-3C43170A3B90}"/>
    <cellStyle name="Normal 4 3 5 2" xfId="1090" xr:uid="{C6CE14F5-E0EE-4445-B5E6-13ECFF36A3D7}"/>
    <cellStyle name="Normal 4 3 5 3" xfId="1433" xr:uid="{B63D5A8F-3EFA-49AF-8A79-B5A542766958}"/>
    <cellStyle name="Normal 4 3 6" xfId="747" xr:uid="{97FE7B7A-096B-432A-A230-E58035BDE15B}"/>
    <cellStyle name="Normal 4 3 7" xfId="1393" xr:uid="{B4A2B4EE-6C03-4E41-A4BD-529D91A4DFBB}"/>
    <cellStyle name="Normal 4 4" xfId="182" xr:uid="{9AA4EE19-D059-4FA7-9B1F-BE9C3A70E12B}"/>
    <cellStyle name="Normal 4 4 2" xfId="362" xr:uid="{0CB20ECC-3A8B-4D20-82B4-8D41C5C15884}"/>
    <cellStyle name="Normal 4 4 2 2" xfId="680" xr:uid="{B1901C00-AA98-42DF-9AC1-5BE9992211DC}"/>
    <cellStyle name="Normal 4 4 2 2 2" xfId="1339" xr:uid="{AD182BFA-F847-4035-948C-BD69F4C25EAB}"/>
    <cellStyle name="Normal 4 4 2 2 3" xfId="1999" xr:uid="{7AFE7938-10BC-479A-85BD-7B510335F077}"/>
    <cellStyle name="Normal 4 4 2 3" xfId="996" xr:uid="{A17681DB-6CEF-4D61-B294-8454F6AE96F0}"/>
    <cellStyle name="Normal 4 4 2 4" xfId="1682" xr:uid="{D762CC62-174B-4FB5-B7F2-5B7E1242690D}"/>
    <cellStyle name="Normal 4 4 3" xfId="280" xr:uid="{218F986F-269F-4AA7-B2DF-916402BECF79}"/>
    <cellStyle name="Normal 4 4 3 2" xfId="598" xr:uid="{F628B5A6-14EF-4495-B02A-6396F795D94C}"/>
    <cellStyle name="Normal 4 4 3 2 2" xfId="1257" xr:uid="{06AB29F8-DB2F-4F67-A05D-5D82350CAB0A}"/>
    <cellStyle name="Normal 4 4 3 2 3" xfId="1917" xr:uid="{D6ACCAE5-32BA-448A-A51B-30FFD300F72B}"/>
    <cellStyle name="Normal 4 4 3 3" xfId="914" xr:uid="{549E6A36-5FA3-43EA-936B-BA5315D735E0}"/>
    <cellStyle name="Normal 4 4 3 4" xfId="1600" xr:uid="{F7071C6C-2B02-4A4D-8651-8809664F96C5}"/>
    <cellStyle name="Normal 4 4 4" xfId="512" xr:uid="{E9D2FEC0-CE70-4691-8D37-127FE75C3A11}"/>
    <cellStyle name="Normal 4 4 4 2" xfId="1171" xr:uid="{4AC69C67-34D8-4926-8C38-FE56E77ED17D}"/>
    <cellStyle name="Normal 4 4 4 3" xfId="1831" xr:uid="{49F9D525-1A7D-414D-BF34-B0F91C82A595}"/>
    <cellStyle name="Normal 4 4 5" xfId="828" xr:uid="{2B028559-BFFC-4D98-BB12-6A5EC46E9E71}"/>
    <cellStyle name="Normal 4 4 6" xfId="1514" xr:uid="{4EC32468-A318-46C4-BFAE-738A106AFB40}"/>
    <cellStyle name="Normal 4 5" xfId="210" xr:uid="{2D4CEB14-E49E-4894-B9C1-7FC5D794DE39}"/>
    <cellStyle name="Normal 4 5 2" xfId="308" xr:uid="{6B720D30-B44F-4768-B77F-DCFA03303C98}"/>
    <cellStyle name="Normal 4 5 2 2" xfId="626" xr:uid="{AF662F37-6990-477D-A64F-A197E7FC48F8}"/>
    <cellStyle name="Normal 4 5 2 2 2" xfId="1285" xr:uid="{3EA3C4B5-7138-4C27-BC5B-BA669C304475}"/>
    <cellStyle name="Normal 4 5 2 2 3" xfId="1945" xr:uid="{791EC411-E708-4B46-A514-D245FFA9884E}"/>
    <cellStyle name="Normal 4 5 2 3" xfId="942" xr:uid="{615F9F34-852C-451E-9AE3-C371CAD2D7F8}"/>
    <cellStyle name="Normal 4 5 2 4" xfId="1628" xr:uid="{CF3326C3-F260-47B9-A2C7-E47C467DB026}"/>
    <cellStyle name="Normal 4 6" xfId="124" xr:uid="{4DD63960-E4D1-4B8E-BF3F-94CC2A77B360}"/>
    <cellStyle name="Normal 4 6 2" xfId="392" xr:uid="{95E7A913-C2E5-4A27-BCD1-81B4EA05E6C0}"/>
    <cellStyle name="Normal 4 6 2 2" xfId="709" xr:uid="{18EBAEE2-F8CE-451D-AE14-50E3BA2D395A}"/>
    <cellStyle name="Normal 4 6 2 2 2" xfId="1368" xr:uid="{EB0A169C-866E-4236-ACBF-3CCE0495DD2B}"/>
    <cellStyle name="Normal 4 6 2 2 3" xfId="2028" xr:uid="{B3D8BFCC-AA3C-4AC9-BC65-4BE86B8BF9DE}"/>
    <cellStyle name="Normal 4 6 2 3" xfId="1025" xr:uid="{90C0F549-A443-45A4-8D72-C1A774CCC9EC}"/>
    <cellStyle name="Normal 4 6 2 4" xfId="1711" xr:uid="{004940AE-C7E1-40A2-8BFE-1F86C3EC1CE5}"/>
    <cellStyle name="Normal 4 6 3" xfId="458" xr:uid="{A65AE504-FAA6-4901-98F7-4E62A2C854DA}"/>
    <cellStyle name="Normal 4 6 3 2" xfId="1117" xr:uid="{54F73C22-964A-4171-BFE6-42D407D709B8}"/>
    <cellStyle name="Normal 4 6 3 3" xfId="1777" xr:uid="{82BC5C8B-E42E-45F1-997D-9E43A77BD253}"/>
    <cellStyle name="Normal 4 6 4" xfId="774" xr:uid="{2D122274-9ED8-4444-A1D9-BAFF51828FD8}"/>
    <cellStyle name="Normal 4 6 5" xfId="1460" xr:uid="{F82DEB1C-1582-4D37-9E60-01F881792017}"/>
    <cellStyle name="Normal 4 7" xfId="226" xr:uid="{5A116D21-A449-451B-8F76-6D87C1597E41}"/>
    <cellStyle name="Normal 4 7 2" xfId="544" xr:uid="{61233987-6730-4724-B666-C9921CC8235B}"/>
    <cellStyle name="Normal 4 7 2 2" xfId="1203" xr:uid="{852648BD-7D6F-44AA-B797-D3B112B7CEC8}"/>
    <cellStyle name="Normal 4 7 2 3" xfId="1863" xr:uid="{DDF066B5-A651-4F5B-8116-E6671D6C9F4F}"/>
    <cellStyle name="Normal 4 7 3" xfId="860" xr:uid="{D4BDDC8D-8011-4991-96CF-91668330D068}"/>
    <cellStyle name="Normal 4 7 4" xfId="1546" xr:uid="{56EE85DB-1FC5-4054-AAA9-AA6784A49683}"/>
    <cellStyle name="Normal 5" xfId="16" xr:uid="{1FC01BB3-0020-414B-B975-9471E8546125}"/>
    <cellStyle name="Normal 5 2" xfId="146" xr:uid="{49B398E2-DD8D-4424-9AB1-F2E516842D03}"/>
    <cellStyle name="Normal 5 3" xfId="217" xr:uid="{EC77425B-55C3-4B48-8B9A-826EE3D5C624}"/>
    <cellStyle name="Normal 5 3 2" xfId="410" xr:uid="{E906D4C8-F952-47AA-863C-4FA2A5506119}"/>
    <cellStyle name="Normal 5 3 2 2" xfId="727" xr:uid="{0BE40F56-5933-4768-BBFE-18E639447FA6}"/>
    <cellStyle name="Normal 5 3 2 2 2" xfId="1386" xr:uid="{B7FF7703-615C-418E-8BAF-4B387AADF67A}"/>
    <cellStyle name="Normal 5 3 2 2 3" xfId="2046" xr:uid="{D309D482-335C-4ACD-812B-EF7AAD5CF490}"/>
    <cellStyle name="Normal 5 3 2 3" xfId="1043" xr:uid="{8A56ADC3-7A89-4E09-8C88-DDF25095D9B6}"/>
    <cellStyle name="Normal 5 3 2 4" xfId="1729" xr:uid="{574F1902-414B-48CD-BEFD-31BF6C2AD15D}"/>
    <cellStyle name="Normal 5 3 3" xfId="537" xr:uid="{D3F868BD-8E9B-41DB-A5E8-1F34933B0162}"/>
    <cellStyle name="Normal 5 3 3 2" xfId="1196" xr:uid="{74AB0405-19AF-469C-A279-74ADDCE8EEF2}"/>
    <cellStyle name="Normal 5 3 3 3" xfId="1856" xr:uid="{55E838C3-4906-43FF-9EA2-6C31D006C226}"/>
    <cellStyle name="Normal 5 3 4" xfId="853" xr:uid="{3E94466A-04B6-4A73-8791-9478F2FE969B}"/>
    <cellStyle name="Normal 5 3 5" xfId="1539" xr:uid="{499062CE-F829-4DFE-88DF-C7F32B220C69}"/>
    <cellStyle name="Normal 6" xfId="34" xr:uid="{890FB325-B78E-484F-A7AA-25C6011E35D8}"/>
    <cellStyle name="Normal 6 10" xfId="89" xr:uid="{A2BDEAB4-6FAB-4310-849B-FA6E959DEE47}"/>
    <cellStyle name="Normal 6 11" xfId="1397" xr:uid="{9FC4C698-653B-4316-925A-7424F5D7BF31}"/>
    <cellStyle name="Normal 6 2" xfId="159" xr:uid="{CCB43208-F58D-42AC-8AA6-70DF62E6B9DD}"/>
    <cellStyle name="Normal 6 2 2" xfId="339" xr:uid="{B89D70A1-31CC-44EE-9C15-7EFA4C7973DF}"/>
    <cellStyle name="Normal 6 2 2 2" xfId="657" xr:uid="{24BC2119-151E-464D-B58B-AD6D8BC01A37}"/>
    <cellStyle name="Normal 6 2 2 2 2" xfId="1316" xr:uid="{21E4322A-9B2E-434C-A1D9-40932A949E71}"/>
    <cellStyle name="Normal 6 2 2 2 3" xfId="1976" xr:uid="{6AF1B7FC-4417-41FF-B77B-7367B7FD7647}"/>
    <cellStyle name="Normal 6 2 2 3" xfId="973" xr:uid="{DDF1D8C6-BCA3-4FF4-A7ED-3C37CFA26836}"/>
    <cellStyle name="Normal 6 2 2 4" xfId="1659" xr:uid="{E61EF25E-2705-429E-8D82-F7E66F270FB8}"/>
    <cellStyle name="Normal 6 2 3" xfId="257" xr:uid="{6E0B5818-4652-47F0-A9C0-73B19F890365}"/>
    <cellStyle name="Normal 6 2 3 2" xfId="575" xr:uid="{F2C40F95-4136-4CF0-947C-9365A5631F07}"/>
    <cellStyle name="Normal 6 2 3 2 2" xfId="1234" xr:uid="{5DC68ED8-895B-4D39-8302-B22F3A87699F}"/>
    <cellStyle name="Normal 6 2 3 2 3" xfId="1894" xr:uid="{A256D527-DCAA-4503-832E-5E10D389B527}"/>
    <cellStyle name="Normal 6 2 3 3" xfId="891" xr:uid="{F7181D15-8289-4C35-86D9-FBA180B64F05}"/>
    <cellStyle name="Normal 6 2 3 4" xfId="1577" xr:uid="{9D1CCBF3-CA20-4142-A971-6128903468A4}"/>
    <cellStyle name="Normal 6 2 4" xfId="489" xr:uid="{4CFDD5E2-AACD-47D6-A47D-F4EBF579B7AF}"/>
    <cellStyle name="Normal 6 2 4 2" xfId="1148" xr:uid="{6C0B2DF7-C0BF-4747-86B8-D6A16A12E28F}"/>
    <cellStyle name="Normal 6 2 4 3" xfId="1808" xr:uid="{8714486B-981C-4463-8701-5229AB7CA86E}"/>
    <cellStyle name="Normal 6 2 5" xfId="805" xr:uid="{6CA3D975-915E-4B7D-A2CC-11A4DEB768EA}"/>
    <cellStyle name="Normal 6 2 6" xfId="1491" xr:uid="{352064F4-B133-479A-B43D-856AF5DEFE1C}"/>
    <cellStyle name="Normal 6 3" xfId="186" xr:uid="{50FA826A-8F8F-44F5-BDEA-659E4AF07E48}"/>
    <cellStyle name="Normal 6 3 2" xfId="366" xr:uid="{F46AC4D6-1DC7-4EEC-AD23-0617309AFF8A}"/>
    <cellStyle name="Normal 6 3 2 2" xfId="684" xr:uid="{761CAC07-1FFE-4EB8-A0BA-C0EF5BF1A98F}"/>
    <cellStyle name="Normal 6 3 2 2 2" xfId="1343" xr:uid="{9041239A-CD7C-4BCB-99E0-91BB26BC198E}"/>
    <cellStyle name="Normal 6 3 2 2 3" xfId="2003" xr:uid="{B784F448-481A-41AE-A5B4-A1BBAE11750C}"/>
    <cellStyle name="Normal 6 3 2 3" xfId="1000" xr:uid="{54894F12-94CE-4239-B972-F4FB6E3B0F64}"/>
    <cellStyle name="Normal 6 3 2 4" xfId="1686" xr:uid="{F9791D90-CA54-4360-AB09-418399B23E80}"/>
    <cellStyle name="Normal 6 3 3" xfId="284" xr:uid="{FE657DE8-D250-4E88-9FDF-E3A25A4945BD}"/>
    <cellStyle name="Normal 6 3 3 2" xfId="602" xr:uid="{8D0C0995-5A07-4A57-958E-6E40911F6570}"/>
    <cellStyle name="Normal 6 3 3 2 2" xfId="1261" xr:uid="{F00BB475-3C2A-49F7-A959-3C78A9391FDF}"/>
    <cellStyle name="Normal 6 3 3 2 3" xfId="1921" xr:uid="{C06FBACE-C2BD-4CE5-BFA8-473D6E3B8AAE}"/>
    <cellStyle name="Normal 6 3 3 3" xfId="918" xr:uid="{D0780EAC-01BB-46FC-A885-AAD88BD6F133}"/>
    <cellStyle name="Normal 6 3 3 4" xfId="1604" xr:uid="{CF7E254F-FAFF-4FBF-B3C7-73B8363B8508}"/>
    <cellStyle name="Normal 6 3 4" xfId="516" xr:uid="{0ECEFBA4-D523-43C6-81C2-DD074F2FA053}"/>
    <cellStyle name="Normal 6 3 4 2" xfId="1175" xr:uid="{0A393D63-D57C-4ECF-95BE-3B255852F407}"/>
    <cellStyle name="Normal 6 3 4 3" xfId="1835" xr:uid="{022F90C1-EF23-4369-A2EE-8A3BC5077F2C}"/>
    <cellStyle name="Normal 6 3 5" xfId="832" xr:uid="{CC557B0A-5ADB-43CD-9348-1C406FC18C18}"/>
    <cellStyle name="Normal 6 3 6" xfId="1518" xr:uid="{E5FA9C47-C312-41FF-B9B8-0958729AF79A}"/>
    <cellStyle name="Normal 6 4" xfId="218" xr:uid="{6F7C01C6-8AF2-4919-B737-C12F439B7DA6}"/>
    <cellStyle name="Normal 6 4 2" xfId="312" xr:uid="{70A57BB8-F38F-4015-843B-87928580024D}"/>
    <cellStyle name="Normal 6 4 2 2" xfId="630" xr:uid="{F98DF8EF-CD78-402A-BD5E-F04194D3821F}"/>
    <cellStyle name="Normal 6 4 2 2 2" xfId="1289" xr:uid="{F3BB120D-66B0-41C7-8B44-CA7BCDF101AC}"/>
    <cellStyle name="Normal 6 4 2 2 3" xfId="1949" xr:uid="{5C78B209-96A9-4B40-80EC-1CAF76DE0BED}"/>
    <cellStyle name="Normal 6 4 2 3" xfId="946" xr:uid="{49FA7527-EE9F-493B-AD75-6F8C8530780D}"/>
    <cellStyle name="Normal 6 4 2 4" xfId="1632" xr:uid="{E225302A-829C-4B30-8DCE-013BD66D5908}"/>
    <cellStyle name="Normal 6 5" xfId="128" xr:uid="{A0A02480-606C-4117-BD79-327809B5A2AF}"/>
    <cellStyle name="Normal 6 5 2" xfId="401" xr:uid="{DDF9207B-2434-4361-A35A-FDAC2C409681}"/>
    <cellStyle name="Normal 6 5 2 2" xfId="718" xr:uid="{D2CB10E8-EC1F-4C60-9A05-8C3E83667C8A}"/>
    <cellStyle name="Normal 6 5 2 2 2" xfId="1377" xr:uid="{D5F573D3-0F54-4C8B-8C4D-23141F84385E}"/>
    <cellStyle name="Normal 6 5 2 2 3" xfId="2037" xr:uid="{82FD8894-0D76-4682-A4F3-AB93BF59C9B0}"/>
    <cellStyle name="Normal 6 5 2 3" xfId="1034" xr:uid="{76CF19BB-A068-4D92-A919-38C6C02DB31A}"/>
    <cellStyle name="Normal 6 5 2 4" xfId="1720" xr:uid="{3745EA05-82D8-403E-BB23-9EC7CB5B7CCE}"/>
    <cellStyle name="Normal 6 5 3" xfId="462" xr:uid="{B3C50A0C-F9A9-44EA-AD88-AF07A3C4DB8B}"/>
    <cellStyle name="Normal 6 5 3 2" xfId="1121" xr:uid="{6377616E-8A8C-465B-BE74-38C8D3D6821D}"/>
    <cellStyle name="Normal 6 5 3 3" xfId="1781" xr:uid="{55627C31-28D2-4988-BD43-9D6B4D1E58BB}"/>
    <cellStyle name="Normal 6 5 4" xfId="778" xr:uid="{50F07444-7DA4-4BD7-911E-8D7B62353810}"/>
    <cellStyle name="Normal 6 5 5" xfId="1464" xr:uid="{95249475-18CF-4B5B-9661-07AFEB226966}"/>
    <cellStyle name="Normal 6 6" xfId="230" xr:uid="{9B98371B-3B04-4EB5-9A2B-82E89E205421}"/>
    <cellStyle name="Normal 6 6 2" xfId="548" xr:uid="{92839454-7BE3-42F3-9F43-297B678DAFFD}"/>
    <cellStyle name="Normal 6 6 2 2" xfId="1207" xr:uid="{847FE32B-10F3-425C-A385-8D320A4503CD}"/>
    <cellStyle name="Normal 6 6 2 3" xfId="1867" xr:uid="{B30FE83F-A09A-4040-AA02-0552177B8E40}"/>
    <cellStyle name="Normal 6 6 3" xfId="864" xr:uid="{B3566069-8D49-4516-8330-B984F0E9AC79}"/>
    <cellStyle name="Normal 6 6 4" xfId="1550" xr:uid="{822E1577-AB58-4DA0-83D3-7648A6E2D72B}"/>
    <cellStyle name="Normal 6 7" xfId="101" xr:uid="{52580CA6-96BD-48E9-A37B-8A4198BB3ABE}"/>
    <cellStyle name="Normal 6 7 2" xfId="451" xr:uid="{332D1BD6-DE6F-47DC-A47F-D366F8BDAE81}"/>
    <cellStyle name="Normal 6 7 2 2" xfId="1094" xr:uid="{187A2424-A9BB-4ACE-84FE-48377756F310}"/>
    <cellStyle name="Normal 6 7 2 3" xfId="1770" xr:uid="{26358144-7D74-4994-86BF-730A62E64A90}"/>
    <cellStyle name="Normal 6 7 3" xfId="751" xr:uid="{28D3E51F-AAE6-48BB-B36E-51A9CB4D4802}"/>
    <cellStyle name="Normal 6 7 4" xfId="1437" xr:uid="{C973BC09-C3F2-44CA-A627-7C73E849AE4A}"/>
    <cellStyle name="Normal 6 8" xfId="391" xr:uid="{1DFD0592-1726-471D-881B-FC6DAC81B21B}"/>
    <cellStyle name="Normal 6 9" xfId="421" xr:uid="{B963B19E-1E86-4408-A9B6-FE216534FBD0}"/>
    <cellStyle name="Normal 6 9 2" xfId="1054" xr:uid="{C0047341-A1D0-4258-9513-4EFD63D741C5}"/>
    <cellStyle name="Normal 6 9 3" xfId="1740" xr:uid="{E6D35ADD-6ACD-4C53-8FBF-0C9138867B2D}"/>
    <cellStyle name="Normal 7" xfId="44" xr:uid="{1FBEDDED-F2D2-4ED6-ADF1-62123F637462}"/>
    <cellStyle name="Normal 7 2" xfId="167" xr:uid="{84A090CB-E507-4D42-B4E2-A7DD30D43403}"/>
    <cellStyle name="Normal 7 2 2" xfId="347" xr:uid="{50BD106A-6576-4D32-B693-AD30CC134B60}"/>
    <cellStyle name="Normal 7 2 2 2" xfId="665" xr:uid="{314F7B63-F437-42DF-9071-813D91FE95A2}"/>
    <cellStyle name="Normal 7 2 2 2 2" xfId="1324" xr:uid="{E6D14D45-B9C3-47FD-A55F-40FA82F01139}"/>
    <cellStyle name="Normal 7 2 2 2 3" xfId="1984" xr:uid="{E814672C-5673-4024-8CD6-9879F363E4D3}"/>
    <cellStyle name="Normal 7 2 2 3" xfId="981" xr:uid="{3DD1A1CF-A913-4605-BC02-6C80984BED33}"/>
    <cellStyle name="Normal 7 2 2 4" xfId="1667" xr:uid="{31BC2825-7D6E-4A1B-9C09-6A2E11F8C8C4}"/>
    <cellStyle name="Normal 7 2 3" xfId="265" xr:uid="{3BB9BAE0-ACB1-4857-A217-E4EB067AC540}"/>
    <cellStyle name="Normal 7 2 3 2" xfId="583" xr:uid="{0F3373E7-5E1D-49A2-A03B-DB700852FB17}"/>
    <cellStyle name="Normal 7 2 3 2 2" xfId="1242" xr:uid="{08C5E6F4-4784-4CD0-A3DD-DD95C141B494}"/>
    <cellStyle name="Normal 7 2 3 2 3" xfId="1902" xr:uid="{5441A927-72F1-412C-AB41-219ECA2DD6F6}"/>
    <cellStyle name="Normal 7 2 3 3" xfId="899" xr:uid="{A8B701BB-5C9A-4CF6-BFFC-1A077187BE91}"/>
    <cellStyle name="Normal 7 2 3 4" xfId="1585" xr:uid="{5FCC696A-3024-4E29-BE12-F5B60EB22EDA}"/>
    <cellStyle name="Normal 7 2 4" xfId="497" xr:uid="{16A2EC16-FD6A-439B-A45A-D3B34BB6891B}"/>
    <cellStyle name="Normal 7 2 4 2" xfId="1156" xr:uid="{EC00A7A9-EE84-43CB-A771-388C3FF0115F}"/>
    <cellStyle name="Normal 7 2 4 3" xfId="1816" xr:uid="{8AD45B11-17CC-4830-9199-5EDDB4B6414E}"/>
    <cellStyle name="Normal 7 2 5" xfId="813" xr:uid="{B0C0121D-713D-4458-8C13-1DAB590F2E13}"/>
    <cellStyle name="Normal 7 2 6" xfId="1499" xr:uid="{93AF1A44-70EA-49E3-B7D9-545C6A54C42F}"/>
    <cellStyle name="Normal 7 3" xfId="194" xr:uid="{EF33B43C-376C-433D-B97F-A1825FB68DAB}"/>
    <cellStyle name="Normal 7 3 2" xfId="374" xr:uid="{F0992ED3-5AFD-4075-9221-3337BBE11124}"/>
    <cellStyle name="Normal 7 3 2 2" xfId="692" xr:uid="{3CBC73D8-C61A-41BF-94B1-7BBDFC07400B}"/>
    <cellStyle name="Normal 7 3 2 2 2" xfId="1351" xr:uid="{E5BD5953-E1D4-4474-B797-CC438B56EEF2}"/>
    <cellStyle name="Normal 7 3 2 2 3" xfId="2011" xr:uid="{0EA7F37D-5489-4484-8EC0-7CD6C6F85920}"/>
    <cellStyle name="Normal 7 3 2 3" xfId="1008" xr:uid="{05D60F3B-7E41-4C95-907F-E097DE5DF2E2}"/>
    <cellStyle name="Normal 7 3 2 4" xfId="1694" xr:uid="{DDC4246B-DDFF-46E2-9E1E-773D84089FD6}"/>
    <cellStyle name="Normal 7 3 3" xfId="292" xr:uid="{E1AB7C76-EB51-4F87-9513-38A4F643E5C4}"/>
    <cellStyle name="Normal 7 3 3 2" xfId="610" xr:uid="{75BAB207-DB20-4029-85E4-AB4DD5401E66}"/>
    <cellStyle name="Normal 7 3 3 2 2" xfId="1269" xr:uid="{13D464C8-341A-4471-9316-CAAB141E4B67}"/>
    <cellStyle name="Normal 7 3 3 2 3" xfId="1929" xr:uid="{6A11F77E-5BE2-4339-B242-DF78EC59079B}"/>
    <cellStyle name="Normal 7 3 3 3" xfId="926" xr:uid="{C3444C33-3617-4A82-88EC-834BEF039F07}"/>
    <cellStyle name="Normal 7 3 3 4" xfId="1612" xr:uid="{66206BBF-287D-47C7-8B4E-96378AF1AE52}"/>
    <cellStyle name="Normal 7 3 4" xfId="524" xr:uid="{58633397-534C-4521-92A5-B047D808667D}"/>
    <cellStyle name="Normal 7 3 4 2" xfId="1183" xr:uid="{89D1E24A-6C1A-4AA7-B861-41CB514DB67F}"/>
    <cellStyle name="Normal 7 3 4 3" xfId="1843" xr:uid="{5B7D2A81-3095-4377-BFE5-203B5B72C19C}"/>
    <cellStyle name="Normal 7 3 5" xfId="840" xr:uid="{E605008A-4BC6-423F-A41C-4FA51CA190EA}"/>
    <cellStyle name="Normal 7 3 6" xfId="1526" xr:uid="{7397730F-E916-4552-8BF7-39694E6061B3}"/>
    <cellStyle name="Normal 7 4" xfId="136" xr:uid="{448E1C21-8AD0-40AD-90D5-96A312BB31AA}"/>
    <cellStyle name="Normal 7 4 2" xfId="320" xr:uid="{36273DBD-BE62-48CF-8B3B-91939BFC2493}"/>
    <cellStyle name="Normal 7 4 2 2" xfId="638" xr:uid="{4906B941-7438-4FB2-8CD8-334F572C84F3}"/>
    <cellStyle name="Normal 7 4 2 2 2" xfId="1297" xr:uid="{C6157A25-7F42-4BF2-887B-79C24B798ADB}"/>
    <cellStyle name="Normal 7 4 2 2 3" xfId="1957" xr:uid="{42DD3B03-2C72-44EF-92A9-D12A9A6E5636}"/>
    <cellStyle name="Normal 7 4 2 3" xfId="954" xr:uid="{33AEF634-FE37-45A1-8CBF-EB3C8AC214F2}"/>
    <cellStyle name="Normal 7 4 2 4" xfId="1640" xr:uid="{422F37C1-8986-48DC-AE53-B250221092B4}"/>
    <cellStyle name="Normal 7 4 3" xfId="470" xr:uid="{562CEE3E-A318-45EF-8EEB-2B56CC1CDDEA}"/>
    <cellStyle name="Normal 7 4 3 2" xfId="1129" xr:uid="{48DB57DC-E6D5-4047-88B1-EC37820E2A2C}"/>
    <cellStyle name="Normal 7 4 3 3" xfId="1789" xr:uid="{55B49E05-7631-4929-9B85-0DDF2B52B2AE}"/>
    <cellStyle name="Normal 7 4 4" xfId="786" xr:uid="{8E13E409-38A5-42AC-A55D-36E5E454A70D}"/>
    <cellStyle name="Normal 7 4 5" xfId="1472" xr:uid="{A5802314-187C-4EBA-A104-13437478F4A4}"/>
    <cellStyle name="Normal 7 5" xfId="238" xr:uid="{68A89815-7518-4D75-BD98-18DAE09EF1DF}"/>
    <cellStyle name="Normal 7 5 2" xfId="556" xr:uid="{C8E8CD9C-3D8A-47A5-B50F-289A5EB5B941}"/>
    <cellStyle name="Normal 7 5 2 2" xfId="1215" xr:uid="{61E02CFD-E06B-4680-8678-8C3D84F4E826}"/>
    <cellStyle name="Normal 7 5 2 3" xfId="1875" xr:uid="{08B3EE5C-7F91-4012-996A-0781AFB0992B}"/>
    <cellStyle name="Normal 7 5 3" xfId="872" xr:uid="{2DACF388-DB3E-431B-844F-A44D9EFA4796}"/>
    <cellStyle name="Normal 7 5 4" xfId="1558" xr:uid="{DC321A9F-972B-4A32-9DC5-FE87BB798232}"/>
    <cellStyle name="Normal 7 6" xfId="429" xr:uid="{08D2FDA4-FB26-485C-98EC-87BB450A8062}"/>
    <cellStyle name="Normal 7 6 2" xfId="1062" xr:uid="{065ED02C-0FD9-499F-9ACD-4944715048A8}"/>
    <cellStyle name="Normal 7 6 3" xfId="1748" xr:uid="{D3CB2732-1EC9-4EB1-ABD9-836204245F93}"/>
    <cellStyle name="Normal 7 7" xfId="109" xr:uid="{4BF27AD9-0E9A-4F7E-8135-7A065F612A9C}"/>
    <cellStyle name="Normal 7 7 2" xfId="1102" xr:uid="{FB141883-2D9F-49A8-B05E-F586BA4693CC}"/>
    <cellStyle name="Normal 7 7 3" xfId="1445" xr:uid="{5F31671C-6DD5-47F5-B23D-042B21CB71E6}"/>
    <cellStyle name="Normal 7 8" xfId="759" xr:uid="{40BC7E0A-8FA1-4D17-871B-48C9474ACF50}"/>
    <cellStyle name="Normal 7 9" xfId="1405" xr:uid="{7A87C89C-F539-410C-B17D-5EAFED156CF9}"/>
    <cellStyle name="Normal 8" xfId="47" xr:uid="{8CEB1B4C-DE92-4F84-86A8-8518AF70CC19}"/>
    <cellStyle name="Normal 8 2" xfId="170" xr:uid="{1B53A9C7-2B7E-42A4-811F-337DD998FD7E}"/>
    <cellStyle name="Normal 8 2 2" xfId="350" xr:uid="{5B88CAAD-5EFC-4C03-B844-9E7A7A2D3183}"/>
    <cellStyle name="Normal 8 2 2 2" xfId="668" xr:uid="{45510A4F-2BDE-43C9-98CD-BC15868B564E}"/>
    <cellStyle name="Normal 8 2 2 2 2" xfId="1327" xr:uid="{13EEFA70-A886-4477-A111-BF60D865C877}"/>
    <cellStyle name="Normal 8 2 2 2 3" xfId="1987" xr:uid="{4E0DFCFA-9A40-42D8-9970-280EA964B01A}"/>
    <cellStyle name="Normal 8 2 2 3" xfId="984" xr:uid="{0105072D-7DE0-4A37-920E-6E48462C9B10}"/>
    <cellStyle name="Normal 8 2 2 4" xfId="1670" xr:uid="{6B07A260-0021-431D-AA45-F5BB8A6A2129}"/>
    <cellStyle name="Normal 8 2 3" xfId="268" xr:uid="{C9B5EFE2-00AF-4B3D-BCCE-99DC4FCF9E57}"/>
    <cellStyle name="Normal 8 2 3 2" xfId="586" xr:uid="{9FC91762-16E7-463D-BA59-01227461375F}"/>
    <cellStyle name="Normal 8 2 3 2 2" xfId="1245" xr:uid="{4CE39793-DD9D-48B2-BB65-E7D9E2BEA69E}"/>
    <cellStyle name="Normal 8 2 3 2 3" xfId="1905" xr:uid="{B41DF7E3-E581-40F6-8A56-75F02A6C1CEB}"/>
    <cellStyle name="Normal 8 2 3 3" xfId="902" xr:uid="{2B868BAE-4B56-4DC6-B88C-BABFFC18625F}"/>
    <cellStyle name="Normal 8 2 3 4" xfId="1588" xr:uid="{EF0686ED-BBDA-49CE-B295-29FF60DF7C75}"/>
    <cellStyle name="Normal 8 2 4" xfId="500" xr:uid="{46EC9DD7-7888-4EC6-8678-51F8997D57F7}"/>
    <cellStyle name="Normal 8 2 4 2" xfId="1159" xr:uid="{693402E4-D249-4B59-B0D4-B4CABD9D2F0F}"/>
    <cellStyle name="Normal 8 2 4 3" xfId="1819" xr:uid="{F15D7E02-42F2-4ED2-A02D-E66D8E6849FE}"/>
    <cellStyle name="Normal 8 2 5" xfId="816" xr:uid="{7D3ACC0A-AF8D-4A0A-89B6-86BFB784B16B}"/>
    <cellStyle name="Normal 8 2 6" xfId="1502" xr:uid="{AF060F87-E309-45A1-8B0C-4F1C905E4D06}"/>
    <cellStyle name="Normal 8 3" xfId="197" xr:uid="{E7F3DCB8-3117-4DA7-9A83-4EA94252811D}"/>
    <cellStyle name="Normal 8 3 2" xfId="377" xr:uid="{E975CFD7-97FF-470F-BEC1-7694CFD6464D}"/>
    <cellStyle name="Normal 8 3 2 2" xfId="695" xr:uid="{5650EE9C-BE25-4338-83AF-57C02AB89855}"/>
    <cellStyle name="Normal 8 3 2 2 2" xfId="1354" xr:uid="{1AF491F5-AA46-4FA2-9CB2-F9AB91CC3F33}"/>
    <cellStyle name="Normal 8 3 2 2 3" xfId="2014" xr:uid="{871A7FC6-3FCD-4A4E-B42D-E09B11D020A7}"/>
    <cellStyle name="Normal 8 3 2 3" xfId="1011" xr:uid="{3BD857D3-1D82-48B2-A4DB-C3F5341094C1}"/>
    <cellStyle name="Normal 8 3 2 4" xfId="1697" xr:uid="{CDD138AC-8E62-411A-84C7-1A78602E52E0}"/>
    <cellStyle name="Normal 8 3 3" xfId="295" xr:uid="{9A9DF111-6245-457B-9B36-915FA1821BB3}"/>
    <cellStyle name="Normal 8 3 3 2" xfId="613" xr:uid="{799B7B46-9AB2-4242-B491-D41589336F4C}"/>
    <cellStyle name="Normal 8 3 3 2 2" xfId="1272" xr:uid="{1020143E-9EC2-4EA7-B672-5C6C0676049A}"/>
    <cellStyle name="Normal 8 3 3 2 3" xfId="1932" xr:uid="{FCE6438D-579E-42CC-A3B0-1483EA55E6DC}"/>
    <cellStyle name="Normal 8 3 3 3" xfId="929" xr:uid="{945EF20C-438F-4912-B5ED-345ED587FC61}"/>
    <cellStyle name="Normal 8 3 3 4" xfId="1615" xr:uid="{CEAD2847-C921-4467-8F8B-077DD6305CDE}"/>
    <cellStyle name="Normal 8 3 4" xfId="527" xr:uid="{DDDB7481-1F7D-4E5B-A18D-947896805299}"/>
    <cellStyle name="Normal 8 3 4 2" xfId="1186" xr:uid="{1D8563BD-4601-47C3-8697-5E8945CF5F51}"/>
    <cellStyle name="Normal 8 3 4 3" xfId="1846" xr:uid="{CDC37A09-D1A8-4D68-84C5-D918D75D8AFE}"/>
    <cellStyle name="Normal 8 3 5" xfId="843" xr:uid="{50E1DB25-4468-4458-919E-3973651A53B1}"/>
    <cellStyle name="Normal 8 3 6" xfId="1529" xr:uid="{109B0B96-8E96-4BE0-A392-A96E5D5F6343}"/>
    <cellStyle name="Normal 8 4" xfId="139" xr:uid="{6932B976-4B2D-4AC3-A1EE-BF782B488205}"/>
    <cellStyle name="Normal 8 4 2" xfId="323" xr:uid="{86AD23D2-265B-4DF6-BA8D-49F143E95F16}"/>
    <cellStyle name="Normal 8 4 2 2" xfId="641" xr:uid="{E8BEFD59-5224-4046-95B2-2987D32D0D83}"/>
    <cellStyle name="Normal 8 4 2 2 2" xfId="1300" xr:uid="{114C3A93-8173-4914-81FC-1521D15E5363}"/>
    <cellStyle name="Normal 8 4 2 2 3" xfId="1960" xr:uid="{56CD680C-0C99-4E3D-B9A8-8FD8C4886F0F}"/>
    <cellStyle name="Normal 8 4 2 3" xfId="957" xr:uid="{9C0DE908-9C4A-4761-A748-918C22705FC0}"/>
    <cellStyle name="Normal 8 4 2 4" xfId="1643" xr:uid="{A0989C8A-355F-4F8B-B12D-DF43E30D7160}"/>
    <cellStyle name="Normal 8 4 3" xfId="473" xr:uid="{510C0ED2-755B-4971-8556-225F62F6EEFF}"/>
    <cellStyle name="Normal 8 4 3 2" xfId="1132" xr:uid="{4977DAAF-46CE-43C0-8208-22E479547934}"/>
    <cellStyle name="Normal 8 4 3 3" xfId="1792" xr:uid="{030ADAC2-8D3B-49E8-B5FE-896757D9CBB1}"/>
    <cellStyle name="Normal 8 4 4" xfId="789" xr:uid="{3458F295-4239-4947-8469-451A97BCAAD6}"/>
    <cellStyle name="Normal 8 4 5" xfId="1475" xr:uid="{9CE7AE12-0C7E-40EA-B871-1067E5CCAFA7}"/>
    <cellStyle name="Normal 8 5" xfId="241" xr:uid="{6CBAD274-C95F-4412-BB43-96333EE896DC}"/>
    <cellStyle name="Normal 8 5 2" xfId="559" xr:uid="{FF10CF73-FEA4-499A-B3E9-9C71196FE514}"/>
    <cellStyle name="Normal 8 5 2 2" xfId="1218" xr:uid="{3BAC7A81-24BD-42DE-B834-92F6F1D56CC0}"/>
    <cellStyle name="Normal 8 5 2 3" xfId="1878" xr:uid="{DAFBCCB1-B356-4FC3-98B2-0438DB31F479}"/>
    <cellStyle name="Normal 8 5 3" xfId="875" xr:uid="{E064A0DA-FF4D-45FE-8C72-DA91F85987FD}"/>
    <cellStyle name="Normal 8 5 4" xfId="1561" xr:uid="{65CBC1DC-55EA-4A0A-8B04-A24F41C39F8E}"/>
    <cellStyle name="Normal 8 6" xfId="432" xr:uid="{E247B736-FC48-479D-ABA0-2241F1E095F3}"/>
    <cellStyle name="Normal 8 6 2" xfId="1065" xr:uid="{02F58A27-B23E-4046-B105-028EB039B24D}"/>
    <cellStyle name="Normal 8 6 3" xfId="1751" xr:uid="{63896237-A22C-4A29-97EE-5512640B6FD9}"/>
    <cellStyle name="Normal 8 7" xfId="112" xr:uid="{8B19C585-B981-4B66-8F12-8075A9385213}"/>
    <cellStyle name="Normal 8 7 2" xfId="1105" xr:uid="{0C472BA8-ABCB-42C1-A91E-7748759D0F0C}"/>
    <cellStyle name="Normal 8 7 3" xfId="1448" xr:uid="{CF338DC9-8241-44C7-B619-AAFE9ED6243B}"/>
    <cellStyle name="Normal 8 8" xfId="762" xr:uid="{08F9550B-99EA-4EBF-8EAF-78DD0F5D8CCC}"/>
    <cellStyle name="Normal 8 9" xfId="1408" xr:uid="{EF63326D-864B-4B70-9193-B9E98F3B5BF3}"/>
    <cellStyle name="Normal 9" xfId="27" xr:uid="{CA808D5F-1B41-4CE8-99C2-0F107AAF0111}"/>
    <cellStyle name="Notas 2" xfId="204" xr:uid="{B9339BCF-97EF-491C-8AC8-17836D4B1DE6}"/>
    <cellStyle name="Notas 2 2" xfId="407" xr:uid="{0866C46D-8830-4FA6-8CBC-D3B338AAEF12}"/>
    <cellStyle name="Notas 2 2 2" xfId="724" xr:uid="{12C07E9C-8E11-4955-BCD0-3B1C9EEE246A}"/>
    <cellStyle name="Notas 2 2 2 2" xfId="1383" xr:uid="{3C218D9B-B873-4F40-A683-30624891CF91}"/>
    <cellStyle name="Notas 2 2 2 3" xfId="2043" xr:uid="{14173289-8923-48AB-8B8F-2370DC068ABA}"/>
    <cellStyle name="Notas 2 2 3" xfId="1040" xr:uid="{53485F13-E923-4407-935E-5CB79601755D}"/>
    <cellStyle name="Notas 2 2 4" xfId="1726" xr:uid="{AB9EC9C4-CBB1-43C9-8762-EB37F21977F8}"/>
    <cellStyle name="Notas 2 3" xfId="534" xr:uid="{FE27D83F-5576-40D1-A997-28E2856E61C4}"/>
    <cellStyle name="Notas 2 3 2" xfId="1193" xr:uid="{516FA614-6E62-466C-915B-9D93101C8903}"/>
    <cellStyle name="Notas 2 3 3" xfId="1853" xr:uid="{1557B4E5-0F21-470E-86DD-99818FE5409F}"/>
    <cellStyle name="Notas 2 4" xfId="850" xr:uid="{EB8849CE-19FE-40B0-9E69-6517CD4590EF}"/>
    <cellStyle name="Notas 2 5" xfId="1536" xr:uid="{06E13FF8-C249-43FC-A18A-D3DD70C0F491}"/>
    <cellStyle name="Porcentaje" xfId="1" builtinId="5"/>
    <cellStyle name="Porcentaje 10" xfId="145" xr:uid="{36A223DC-978C-4ADE-B8F6-D8F013FB4216}"/>
    <cellStyle name="Porcentaje 11" xfId="119" xr:uid="{8E6EE63D-C729-4A94-93D5-96E4174F8966}"/>
    <cellStyle name="Porcentaje 11 2" xfId="303" xr:uid="{89866050-B177-405F-B7D8-03F55AD88427}"/>
    <cellStyle name="Porcentaje 11 2 2" xfId="621" xr:uid="{9A7E9C9A-1D98-4902-8E66-BE71AD6197DE}"/>
    <cellStyle name="Porcentaje 11 2 2 2" xfId="1280" xr:uid="{B438B8DA-77F8-4781-9784-90C8C0FD0A23}"/>
    <cellStyle name="Porcentaje 11 2 2 3" xfId="1940" xr:uid="{E96BEB8B-140E-488C-B10C-CFD6E5AF1E3F}"/>
    <cellStyle name="Porcentaje 11 2 3" xfId="937" xr:uid="{55FADF23-D26D-4FB2-9D58-C2B113E0A219}"/>
    <cellStyle name="Porcentaje 11 2 4" xfId="1623" xr:uid="{4EE5631B-BC6A-4712-A1E1-4D5D8E0009AB}"/>
    <cellStyle name="Porcentaje 11 3" xfId="453" xr:uid="{008B605D-EAF9-47B8-BEFE-05B373151B52}"/>
    <cellStyle name="Porcentaje 11 3 2" xfId="1112" xr:uid="{6A9EAE1E-4539-43A1-B19A-2C641F25453F}"/>
    <cellStyle name="Porcentaje 11 3 3" xfId="1772" xr:uid="{95451E2A-D5EA-4236-A25C-6EEF63BB10E3}"/>
    <cellStyle name="Porcentaje 11 4" xfId="769" xr:uid="{31698D39-0B62-4598-A4E3-B852F07A43E8}"/>
    <cellStyle name="Porcentaje 11 5" xfId="1455" xr:uid="{E1DF3431-8F31-4B3C-8D93-5372D18E0670}"/>
    <cellStyle name="Porcentaje 12" xfId="221" xr:uid="{3D1598A8-F3EB-4C24-8044-55BB42410A79}"/>
    <cellStyle name="Porcentaje 12 2" xfId="539" xr:uid="{78163C0B-BB8F-493B-956A-F67CEC1012E2}"/>
    <cellStyle name="Porcentaje 12 2 2" xfId="1198" xr:uid="{71A93CD6-0C34-4CB7-9343-0E3C82A83316}"/>
    <cellStyle name="Porcentaje 12 2 3" xfId="1858" xr:uid="{D8B2865A-FA62-4081-B66A-92B219573958}"/>
    <cellStyle name="Porcentaje 12 3" xfId="855" xr:uid="{F037B47E-C180-439C-950C-EDDCB1637830}"/>
    <cellStyle name="Porcentaje 12 4" xfId="1541" xr:uid="{F648A5B3-5716-43AF-A0F0-6F3880819B4D}"/>
    <cellStyle name="Porcentaje 2" xfId="25" xr:uid="{453DEBE5-87C2-4203-ACAC-6862994A1B7D}"/>
    <cellStyle name="Porcentaje 2 10" xfId="745" xr:uid="{7A2FFDFA-65ED-41C9-8363-9BE2D734E4A2}"/>
    <cellStyle name="Porcentaje 2 11" xfId="1391" xr:uid="{D85F2CF2-A752-412F-9587-70F9EE8C72B1}"/>
    <cellStyle name="Porcentaje 2 2" xfId="36" xr:uid="{20ABDF61-C50F-4D3A-9DED-25B3C4A14CE3}"/>
    <cellStyle name="Porcentaje 2 2 2" xfId="161" xr:uid="{76CA2D9D-63E8-43BA-8142-CDA10416BCD5}"/>
    <cellStyle name="Porcentaje 2 2 2 2" xfId="341" xr:uid="{F9FE911C-5F29-485F-A0CD-07C4D41C7598}"/>
    <cellStyle name="Porcentaje 2 2 2 2 2" xfId="659" xr:uid="{F9407BB0-F4DB-4D92-B9D7-E2E7D8025E36}"/>
    <cellStyle name="Porcentaje 2 2 2 2 2 2" xfId="1318" xr:uid="{0AADB316-9277-485B-89E8-3282A53D5EE5}"/>
    <cellStyle name="Porcentaje 2 2 2 2 2 3" xfId="1978" xr:uid="{2E014641-CB5E-4B78-8213-B016FBE2FE4D}"/>
    <cellStyle name="Porcentaje 2 2 2 2 3" xfId="975" xr:uid="{3EA37BD6-87E1-49DB-8D6B-6FD424FB9324}"/>
    <cellStyle name="Porcentaje 2 2 2 2 4" xfId="1661" xr:uid="{F12CBA56-F990-4115-96A0-F091FC411441}"/>
    <cellStyle name="Porcentaje 2 2 2 3" xfId="259" xr:uid="{D03828FD-3D72-4FF6-A906-9DB5D91CCFD9}"/>
    <cellStyle name="Porcentaje 2 2 2 3 2" xfId="577" xr:uid="{C91C12C3-19C1-4F14-BAD7-4657C1047A3B}"/>
    <cellStyle name="Porcentaje 2 2 2 3 2 2" xfId="1236" xr:uid="{94D950F1-C81A-45D5-A1CB-98A90F787F9B}"/>
    <cellStyle name="Porcentaje 2 2 2 3 2 3" xfId="1896" xr:uid="{EDFA2BFE-9F9A-4351-B7D8-D87CE70B8867}"/>
    <cellStyle name="Porcentaje 2 2 2 3 3" xfId="893" xr:uid="{54C8BCE7-01F9-4874-B581-1AC3EA293067}"/>
    <cellStyle name="Porcentaje 2 2 2 3 4" xfId="1579" xr:uid="{C008F454-702B-4152-99D7-26BF3D52264A}"/>
    <cellStyle name="Porcentaje 2 2 2 4" xfId="491" xr:uid="{D6B6ACF8-4BE5-4298-96D5-5FB10D82EAF1}"/>
    <cellStyle name="Porcentaje 2 2 2 4 2" xfId="1150" xr:uid="{1E834AFE-9028-40E7-A547-11E42BC0A304}"/>
    <cellStyle name="Porcentaje 2 2 2 4 3" xfId="1810" xr:uid="{A913B26A-DAFA-46D8-8CE3-F70184301866}"/>
    <cellStyle name="Porcentaje 2 2 2 5" xfId="807" xr:uid="{EB321828-B49F-4A2A-B082-68E63F89679F}"/>
    <cellStyle name="Porcentaje 2 2 2 6" xfId="1493" xr:uid="{68167B20-1C6A-4272-9809-07C88F52A6C7}"/>
    <cellStyle name="Porcentaje 2 2 3" xfId="188" xr:uid="{895EBBFC-D45F-4DB3-81A0-FD922566911D}"/>
    <cellStyle name="Porcentaje 2 2 3 2" xfId="368" xr:uid="{72F4A2B3-24EA-49E6-9415-A8F69C472F52}"/>
    <cellStyle name="Porcentaje 2 2 3 2 2" xfId="686" xr:uid="{DD59ED2F-4E42-498B-A925-C6A0CF1F56B9}"/>
    <cellStyle name="Porcentaje 2 2 3 2 2 2" xfId="1345" xr:uid="{9627AF3C-8CE1-424C-815A-30229CE5D5FC}"/>
    <cellStyle name="Porcentaje 2 2 3 2 2 3" xfId="2005" xr:uid="{BCEDCC48-49E6-4FEB-AD10-EDCA4DCBF6D9}"/>
    <cellStyle name="Porcentaje 2 2 3 2 3" xfId="1002" xr:uid="{DC522691-F657-40E8-935F-34BA348099F2}"/>
    <cellStyle name="Porcentaje 2 2 3 2 4" xfId="1688" xr:uid="{1BC23B22-EA53-4AF6-8B50-8B7A7A27E87F}"/>
    <cellStyle name="Porcentaje 2 2 3 3" xfId="286" xr:uid="{1D45CF27-9694-4608-8A30-4E0425D5F4C9}"/>
    <cellStyle name="Porcentaje 2 2 3 3 2" xfId="604" xr:uid="{23401EA3-41D2-4522-A304-E9844881B87B}"/>
    <cellStyle name="Porcentaje 2 2 3 3 2 2" xfId="1263" xr:uid="{B39E05A3-66A4-49CB-AD8B-D1EB8657799F}"/>
    <cellStyle name="Porcentaje 2 2 3 3 2 3" xfId="1923" xr:uid="{550820B2-7AE4-4BDE-AC51-91F4AF220FC8}"/>
    <cellStyle name="Porcentaje 2 2 3 3 3" xfId="920" xr:uid="{26AA2731-4264-4662-BD1A-D35F710C9274}"/>
    <cellStyle name="Porcentaje 2 2 3 3 4" xfId="1606" xr:uid="{3F85CB1D-E3C6-46F2-8311-A22B4EBDE46A}"/>
    <cellStyle name="Porcentaje 2 2 3 4" xfId="518" xr:uid="{B7F3BC2C-5CC5-4955-B1A4-F1CB57CBDE57}"/>
    <cellStyle name="Porcentaje 2 2 3 4 2" xfId="1177" xr:uid="{B765FE41-4D1B-401E-A894-5FC6D3452990}"/>
    <cellStyle name="Porcentaje 2 2 3 4 3" xfId="1837" xr:uid="{E21B54CB-8684-4423-AFEB-E5B9B02E743B}"/>
    <cellStyle name="Porcentaje 2 2 3 5" xfId="834" xr:uid="{AD697F61-1C57-44AF-8055-010E2DA912CD}"/>
    <cellStyle name="Porcentaje 2 2 3 6" xfId="1520" xr:uid="{EA4AAD39-3599-4EF7-9951-B320B27403AD}"/>
    <cellStyle name="Porcentaje 2 2 4" xfId="130" xr:uid="{C42DEBFF-F81F-4586-8837-1E7D335140BB}"/>
    <cellStyle name="Porcentaje 2 2 4 2" xfId="314" xr:uid="{43A40DBD-2001-4A51-ADE6-4B21A8D1A2EA}"/>
    <cellStyle name="Porcentaje 2 2 4 2 2" xfId="632" xr:uid="{0C42996E-8866-4ABD-AB9D-A67642058CF7}"/>
    <cellStyle name="Porcentaje 2 2 4 2 2 2" xfId="1291" xr:uid="{E29FA4AA-75AD-4E27-B07A-05E63A8947D9}"/>
    <cellStyle name="Porcentaje 2 2 4 2 2 3" xfId="1951" xr:uid="{3E342819-019A-4E05-94F1-236959E40AB3}"/>
    <cellStyle name="Porcentaje 2 2 4 2 3" xfId="948" xr:uid="{B74EA1E4-4A89-43D7-AE28-54C737DCA708}"/>
    <cellStyle name="Porcentaje 2 2 4 2 4" xfId="1634" xr:uid="{113A821D-939C-4753-954B-6500FAA80D85}"/>
    <cellStyle name="Porcentaje 2 2 4 3" xfId="464" xr:uid="{249C6217-053F-4D0F-B53B-5A130A3F2988}"/>
    <cellStyle name="Porcentaje 2 2 4 3 2" xfId="1123" xr:uid="{5BD1B654-40AE-4D24-8D0A-A6F14743FAF0}"/>
    <cellStyle name="Porcentaje 2 2 4 3 3" xfId="1783" xr:uid="{FE046F6B-7E01-47A1-AA61-392686AB411A}"/>
    <cellStyle name="Porcentaje 2 2 4 4" xfId="780" xr:uid="{0DAC4C6E-9228-4ADF-AEA2-BCC67A60849A}"/>
    <cellStyle name="Porcentaje 2 2 4 5" xfId="1466" xr:uid="{B303BB78-A937-41EE-A633-4FF5E9A4CBEF}"/>
    <cellStyle name="Porcentaje 2 2 5" xfId="232" xr:uid="{704F0CBA-2DA9-4B5C-8658-6F6411E66D1D}"/>
    <cellStyle name="Porcentaje 2 2 5 2" xfId="550" xr:uid="{EBE7E9E8-81D5-4B9A-B781-FE9D55C7C848}"/>
    <cellStyle name="Porcentaje 2 2 5 2 2" xfId="1209" xr:uid="{827E20C2-B6B1-4293-8CC6-9602D129A961}"/>
    <cellStyle name="Porcentaje 2 2 5 2 3" xfId="1869" xr:uid="{676BB7F7-7B79-4C21-95DC-2B01CAD7C25F}"/>
    <cellStyle name="Porcentaje 2 2 5 3" xfId="866" xr:uid="{53FA1703-48F5-4B12-A46B-60E28D549F19}"/>
    <cellStyle name="Porcentaje 2 2 5 4" xfId="1552" xr:uid="{4E2B175C-AE72-4A01-89D6-CD768F821F13}"/>
    <cellStyle name="Porcentaje 2 2 6" xfId="423" xr:uid="{F2C885D6-1506-4F94-8823-BC1277B2D72D}"/>
    <cellStyle name="Porcentaje 2 2 6 2" xfId="1056" xr:uid="{227C3A33-8205-440A-A810-0C042B2D7434}"/>
    <cellStyle name="Porcentaje 2 2 6 3" xfId="1742" xr:uid="{82205A43-4FF0-410B-963F-F71B1EE4F429}"/>
    <cellStyle name="Porcentaje 2 2 7" xfId="103" xr:uid="{7CBFBCD9-FC30-4169-846D-53D006BB5775}"/>
    <cellStyle name="Porcentaje 2 2 7 2" xfId="1096" xr:uid="{BD2A0190-EED5-4111-A7D9-70CC4C523B43}"/>
    <cellStyle name="Porcentaje 2 2 7 3" xfId="1439" xr:uid="{1D1EF2DC-181B-4F5F-8536-8593ACBE50B7}"/>
    <cellStyle name="Porcentaje 2 2 8" xfId="753" xr:uid="{04D53D24-F592-4232-89DB-2C47ED5ECFA5}"/>
    <cellStyle name="Porcentaje 2 2 9" xfId="1399" xr:uid="{53C0E188-A41C-4399-A6DC-6A7E5955C429}"/>
    <cellStyle name="Porcentaje 2 3" xfId="51" xr:uid="{1C530D74-E59A-4575-89A4-D8E3095888E9}"/>
    <cellStyle name="Porcentaje 2 3 2" xfId="174" xr:uid="{3C523C64-CE12-45F2-B116-87C46225338E}"/>
    <cellStyle name="Porcentaje 2 3 2 2" xfId="354" xr:uid="{C36C698E-040E-40EE-8CA1-CF980F413056}"/>
    <cellStyle name="Porcentaje 2 3 2 2 2" xfId="672" xr:uid="{6C3410C1-7F00-4B4B-A2B5-14380F697347}"/>
    <cellStyle name="Porcentaje 2 3 2 2 2 2" xfId="1331" xr:uid="{5F6B64EE-6105-465F-B047-7D6FDA2B4E6F}"/>
    <cellStyle name="Porcentaje 2 3 2 2 2 3" xfId="1991" xr:uid="{9CB724C6-D081-4CC6-A6D1-3DDC4029A68F}"/>
    <cellStyle name="Porcentaje 2 3 2 2 3" xfId="988" xr:uid="{4E674C0F-24C8-479A-87A5-ED0C1621A5ED}"/>
    <cellStyle name="Porcentaje 2 3 2 2 4" xfId="1674" xr:uid="{6F9EFD19-F6CD-4BC6-A2BC-F71347C21527}"/>
    <cellStyle name="Porcentaje 2 3 2 3" xfId="272" xr:uid="{32D47AE8-035B-4FC2-8DB9-9F8C332C26BA}"/>
    <cellStyle name="Porcentaje 2 3 2 3 2" xfId="590" xr:uid="{E1B67B7E-A16F-4982-9C18-901FF903AA1E}"/>
    <cellStyle name="Porcentaje 2 3 2 3 2 2" xfId="1249" xr:uid="{EDBA3EA0-09B5-49EC-BFE2-423BC5F3CADD}"/>
    <cellStyle name="Porcentaje 2 3 2 3 2 3" xfId="1909" xr:uid="{DD24125C-E8C9-499F-9D4E-B5133B7C799A}"/>
    <cellStyle name="Porcentaje 2 3 2 3 3" xfId="906" xr:uid="{C5CED4AB-D22A-49F4-95AA-3C5DC433173E}"/>
    <cellStyle name="Porcentaje 2 3 2 3 4" xfId="1592" xr:uid="{B0FAF6F3-FEB5-4C45-92B6-BAF4F7242E54}"/>
    <cellStyle name="Porcentaje 2 3 2 4" xfId="504" xr:uid="{3A204793-6C42-40B2-B023-809180DCF61D}"/>
    <cellStyle name="Porcentaje 2 3 2 4 2" xfId="1163" xr:uid="{6A4C7FCF-A032-4D34-83E2-8D3DFDE2FB31}"/>
    <cellStyle name="Porcentaje 2 3 2 4 3" xfId="1823" xr:uid="{E7265449-30E2-4C50-BEA0-7610FC168E29}"/>
    <cellStyle name="Porcentaje 2 3 2 5" xfId="820" xr:uid="{0E99FDC6-0FAB-49D4-9411-BC675E9D2AA4}"/>
    <cellStyle name="Porcentaje 2 3 2 6" xfId="1506" xr:uid="{9978452C-51D1-409D-8074-9B8BB1DB0D2C}"/>
    <cellStyle name="Porcentaje 2 3 3" xfId="201" xr:uid="{A533C141-56B9-40CD-96E3-01918BF0ED2D}"/>
    <cellStyle name="Porcentaje 2 3 3 2" xfId="381" xr:uid="{98E3BED6-751F-44B2-B1A2-9B1681E29B60}"/>
    <cellStyle name="Porcentaje 2 3 3 2 2" xfId="699" xr:uid="{6728B025-D6E4-49F8-9A90-884D17F78B2D}"/>
    <cellStyle name="Porcentaje 2 3 3 2 2 2" xfId="1358" xr:uid="{E6FBFC3C-0304-4B1D-9068-D50F4A468A66}"/>
    <cellStyle name="Porcentaje 2 3 3 2 2 3" xfId="2018" xr:uid="{464DF12B-BB11-465F-BE65-819E326F7A1A}"/>
    <cellStyle name="Porcentaje 2 3 3 2 3" xfId="1015" xr:uid="{DE9D3ADE-3887-48F5-B42E-50611CA41BE9}"/>
    <cellStyle name="Porcentaje 2 3 3 2 4" xfId="1701" xr:uid="{9E62A8D5-40AE-419E-BA4D-2A24C1D776CF}"/>
    <cellStyle name="Porcentaje 2 3 3 3" xfId="299" xr:uid="{A6BC33B7-BB04-40B8-9C05-0D98AB5400BD}"/>
    <cellStyle name="Porcentaje 2 3 3 3 2" xfId="617" xr:uid="{E5D92B39-B516-4CD5-878F-659941EC9981}"/>
    <cellStyle name="Porcentaje 2 3 3 3 2 2" xfId="1276" xr:uid="{8520138D-59B9-4FD2-9A6E-6266DA986667}"/>
    <cellStyle name="Porcentaje 2 3 3 3 2 3" xfId="1936" xr:uid="{ED7532B0-7A73-439A-BDDB-76E7C18AC7FC}"/>
    <cellStyle name="Porcentaje 2 3 3 3 3" xfId="933" xr:uid="{CF59E079-388D-483B-92F8-53725BCE0EAE}"/>
    <cellStyle name="Porcentaje 2 3 3 3 4" xfId="1619" xr:uid="{DBAA552C-CD29-4547-9B73-8FAF7F9E95AC}"/>
    <cellStyle name="Porcentaje 2 3 3 4" xfId="531" xr:uid="{7A1C5164-3B09-403C-9657-B22DA7263EB5}"/>
    <cellStyle name="Porcentaje 2 3 3 4 2" xfId="1190" xr:uid="{E3FFC722-2933-4C73-82BD-89160E86D6A1}"/>
    <cellStyle name="Porcentaje 2 3 3 4 3" xfId="1850" xr:uid="{3F009D69-BE19-4B2F-BC9D-89DEC1A4DC1D}"/>
    <cellStyle name="Porcentaje 2 3 3 5" xfId="847" xr:uid="{93086E90-65DC-4711-BB95-3D71A143F772}"/>
    <cellStyle name="Porcentaje 2 3 3 6" xfId="1533" xr:uid="{9D1528D9-E4DF-4CED-8AFC-FD4F421CCF3D}"/>
    <cellStyle name="Porcentaje 2 3 4" xfId="143" xr:uid="{DAC32766-B8A3-4992-8B26-D66B7F16E2C9}"/>
    <cellStyle name="Porcentaje 2 3 4 2" xfId="327" xr:uid="{0CAAF44D-73D2-4232-8B22-69440E5FDF64}"/>
    <cellStyle name="Porcentaje 2 3 4 2 2" xfId="645" xr:uid="{51ED64A4-15DD-4241-BA63-3F5801537C23}"/>
    <cellStyle name="Porcentaje 2 3 4 2 2 2" xfId="1304" xr:uid="{4A60783D-5048-48D3-9362-E0148073275A}"/>
    <cellStyle name="Porcentaje 2 3 4 2 2 3" xfId="1964" xr:uid="{71BDC8C8-6485-4F1B-9167-0272D07A6810}"/>
    <cellStyle name="Porcentaje 2 3 4 2 3" xfId="961" xr:uid="{43292A99-FAD3-4EBE-A8D4-2624FCABDD88}"/>
    <cellStyle name="Porcentaje 2 3 4 2 4" xfId="1647" xr:uid="{88D19EF6-6415-4B92-BF3E-743948C4BC32}"/>
    <cellStyle name="Porcentaje 2 3 4 3" xfId="477" xr:uid="{C6EA71E5-7CA2-4672-931F-DA280B07E129}"/>
    <cellStyle name="Porcentaje 2 3 4 3 2" xfId="1136" xr:uid="{EA057E1C-AB28-4676-B73D-6F9B40FBE647}"/>
    <cellStyle name="Porcentaje 2 3 4 3 3" xfId="1796" xr:uid="{49831F2E-B894-4139-8FB3-DDB9FEECE13C}"/>
    <cellStyle name="Porcentaje 2 3 4 4" xfId="793" xr:uid="{A170D932-E429-4041-A60A-9EF1D32AE6FF}"/>
    <cellStyle name="Porcentaje 2 3 4 5" xfId="1479" xr:uid="{1E2864E8-76C9-4AC3-B0E3-737797BF23BB}"/>
    <cellStyle name="Porcentaje 2 3 5" xfId="245" xr:uid="{B207F737-C883-40EF-8F4D-270B44264CAA}"/>
    <cellStyle name="Porcentaje 2 3 5 2" xfId="563" xr:uid="{320D8710-76D7-4890-A3C0-56B41040D0CC}"/>
    <cellStyle name="Porcentaje 2 3 5 2 2" xfId="1222" xr:uid="{1536E0DE-CB9D-429B-94B4-B4084BD44CF6}"/>
    <cellStyle name="Porcentaje 2 3 5 2 3" xfId="1882" xr:uid="{335EBE19-AE47-4087-AE0C-01C6F6EA4A97}"/>
    <cellStyle name="Porcentaje 2 3 5 3" xfId="879" xr:uid="{3551B136-ACEA-46F3-84DD-10BB04E91D04}"/>
    <cellStyle name="Porcentaje 2 3 5 4" xfId="1565" xr:uid="{751ADB79-93C1-4989-9965-A93862B53FEC}"/>
    <cellStyle name="Porcentaje 2 3 6" xfId="436" xr:uid="{ED992D43-6B19-4CC8-A287-66B0A9B7A4E0}"/>
    <cellStyle name="Porcentaje 2 3 6 2" xfId="1069" xr:uid="{D8B8A18C-DDF3-4572-8E03-0EC60128EFA0}"/>
    <cellStyle name="Porcentaje 2 3 6 3" xfId="1755" xr:uid="{145B309B-F208-46E6-9608-375427B3710E}"/>
    <cellStyle name="Porcentaje 2 3 7" xfId="116" xr:uid="{C8030A2F-48DE-411D-9A80-8CA4156A3527}"/>
    <cellStyle name="Porcentaje 2 3 7 2" xfId="1109" xr:uid="{A8E3CDBE-AE98-4981-9957-1794A37DACC5}"/>
    <cellStyle name="Porcentaje 2 3 7 3" xfId="1452" xr:uid="{7CC1077C-AF9E-4888-BE62-833375B3F620}"/>
    <cellStyle name="Porcentaje 2 3 8" xfId="766" xr:uid="{AEED7A20-BAED-4867-9FF9-8E139411EBB1}"/>
    <cellStyle name="Porcentaje 2 3 9" xfId="1412" xr:uid="{EBE16553-49C2-4AFB-AD86-CE046A47DAFB}"/>
    <cellStyle name="Porcentaje 2 4" xfId="152" xr:uid="{D105926F-06EF-47C9-A933-213281D9D242}"/>
    <cellStyle name="Porcentaje 2 4 2" xfId="333" xr:uid="{E774E49C-CBEF-4C55-BD3E-FA9A339F0D4F}"/>
    <cellStyle name="Porcentaje 2 4 2 2" xfId="651" xr:uid="{FBFA934A-DAF6-44AA-87A8-50F62FB89BD4}"/>
    <cellStyle name="Porcentaje 2 4 2 2 2" xfId="1310" xr:uid="{779EFAE1-163D-4F19-BB6C-0AAD6142AEC2}"/>
    <cellStyle name="Porcentaje 2 4 2 2 3" xfId="1970" xr:uid="{D18D9E2B-B49F-488A-9FBC-734C02AFE0C9}"/>
    <cellStyle name="Porcentaje 2 4 2 3" xfId="967" xr:uid="{FBC924A4-5A2B-4AA8-BF95-6ABD5548A775}"/>
    <cellStyle name="Porcentaje 2 4 2 4" xfId="1653" xr:uid="{9784E198-AC58-40C0-B558-188A681278F7}"/>
    <cellStyle name="Porcentaje 2 4 3" xfId="251" xr:uid="{96A5D065-4BF0-4EA7-A98F-DAF4CF4DB044}"/>
    <cellStyle name="Porcentaje 2 4 3 2" xfId="569" xr:uid="{22D86E65-0C78-463D-A688-D7942BED1E59}"/>
    <cellStyle name="Porcentaje 2 4 3 2 2" xfId="1228" xr:uid="{9263C346-3E73-4619-AE62-FC74FD88A0D6}"/>
    <cellStyle name="Porcentaje 2 4 3 2 3" xfId="1888" xr:uid="{7373E17A-E116-4A60-8F86-6B25E867B09A}"/>
    <cellStyle name="Porcentaje 2 4 3 3" xfId="885" xr:uid="{453600B3-69FD-41F0-9C90-7CFABBC112A3}"/>
    <cellStyle name="Porcentaje 2 4 3 4" xfId="1571" xr:uid="{839C61F7-7E18-405A-8848-6941FEF7731D}"/>
    <cellStyle name="Porcentaje 2 4 4" xfId="483" xr:uid="{19226284-D511-408F-B659-3D7F375741FC}"/>
    <cellStyle name="Porcentaje 2 4 4 2" xfId="1142" xr:uid="{A57BF2C2-1796-46EA-95B9-143942BA5274}"/>
    <cellStyle name="Porcentaje 2 4 4 3" xfId="1802" xr:uid="{431C7FEC-193B-44C3-B0E0-F7A12AE1EF8B}"/>
    <cellStyle name="Porcentaje 2 4 5" xfId="799" xr:uid="{2C6CF3C7-7963-4105-ACB1-56CA77BA782C}"/>
    <cellStyle name="Porcentaje 2 4 6" xfId="1485" xr:uid="{1E5F2F17-8F0F-4335-881B-1CD01E8331C8}"/>
    <cellStyle name="Porcentaje 2 5" xfId="180" xr:uid="{4455EFA2-B31B-47F6-8059-7F24F4B9F2A7}"/>
    <cellStyle name="Porcentaje 2 5 2" xfId="360" xr:uid="{A74501DE-B5B2-47EB-BF7E-82C375F58871}"/>
    <cellStyle name="Porcentaje 2 5 2 2" xfId="678" xr:uid="{29874687-3CD9-4582-BB64-2AE446B60889}"/>
    <cellStyle name="Porcentaje 2 5 2 2 2" xfId="1337" xr:uid="{DA525356-0633-4B71-B14F-612E2B985841}"/>
    <cellStyle name="Porcentaje 2 5 2 2 3" xfId="1997" xr:uid="{FE613AA7-752E-4D15-82CB-537F6FDC232A}"/>
    <cellStyle name="Porcentaje 2 5 2 3" xfId="994" xr:uid="{C501097F-B8CA-467F-AD70-7C532193AE09}"/>
    <cellStyle name="Porcentaje 2 5 2 4" xfId="1680" xr:uid="{4F8816D0-5E17-4CA8-96D7-89DE63210679}"/>
    <cellStyle name="Porcentaje 2 5 3" xfId="278" xr:uid="{9E1F5F1B-346D-4518-AE90-2D32FE62F9EF}"/>
    <cellStyle name="Porcentaje 2 5 3 2" xfId="596" xr:uid="{DEED5228-C456-437A-A4BD-5AD386DD60A6}"/>
    <cellStyle name="Porcentaje 2 5 3 2 2" xfId="1255" xr:uid="{811896EB-7764-4E92-ACB3-667102F76B01}"/>
    <cellStyle name="Porcentaje 2 5 3 2 3" xfId="1915" xr:uid="{788A5776-A184-464D-847A-C94B8AD81A48}"/>
    <cellStyle name="Porcentaje 2 5 3 3" xfId="912" xr:uid="{D5BCBDD3-C08D-4D4D-A915-E6135D69FB51}"/>
    <cellStyle name="Porcentaje 2 5 3 4" xfId="1598" xr:uid="{D2DE9767-46CC-4CF4-BFB3-30D9570F5E71}"/>
    <cellStyle name="Porcentaje 2 5 4" xfId="510" xr:uid="{925F0B04-63CE-451D-825F-C3DA61BEF1F6}"/>
    <cellStyle name="Porcentaje 2 5 4 2" xfId="1169" xr:uid="{A386E4E2-44D4-4245-86BB-E1218124AD43}"/>
    <cellStyle name="Porcentaje 2 5 4 3" xfId="1829" xr:uid="{412F55DA-D2B7-495F-8A5A-BFA7CC9816BA}"/>
    <cellStyle name="Porcentaje 2 5 5" xfId="826" xr:uid="{77D6623E-710B-4DDC-9F8C-3DCD91CD052C}"/>
    <cellStyle name="Porcentaje 2 5 6" xfId="1512" xr:uid="{CE9086AB-15B8-4975-A039-E2415B12FE85}"/>
    <cellStyle name="Porcentaje 2 6" xfId="122" xr:uid="{F604768D-0454-4C94-8FA7-036ECBE7092B}"/>
    <cellStyle name="Porcentaje 2 6 2" xfId="306" xr:uid="{6BC10FF0-3BD4-4C68-8ECF-D1B6F2D0ABF4}"/>
    <cellStyle name="Porcentaje 2 6 2 2" xfId="624" xr:uid="{7796FA75-BBD6-45AA-943E-78FBD3696DE3}"/>
    <cellStyle name="Porcentaje 2 6 2 2 2" xfId="1283" xr:uid="{57108F71-3E3F-434E-9882-4A453D8AD9CA}"/>
    <cellStyle name="Porcentaje 2 6 2 2 3" xfId="1943" xr:uid="{4E9BB667-4789-4EAD-ADD9-FC7F6DF3458A}"/>
    <cellStyle name="Porcentaje 2 6 2 3" xfId="940" xr:uid="{1F818C62-7CB0-40F1-A1CD-99DC0DBD1A94}"/>
    <cellStyle name="Porcentaje 2 6 2 4" xfId="1626" xr:uid="{F2E5EACE-4ED0-4069-8832-C6E7F6343FAA}"/>
    <cellStyle name="Porcentaje 2 6 3" xfId="456" xr:uid="{73B898A4-2C9A-47D5-B9AF-17B5869B4FFB}"/>
    <cellStyle name="Porcentaje 2 6 3 2" xfId="1115" xr:uid="{DC9B79EC-4152-4DA8-A485-C09743937D06}"/>
    <cellStyle name="Porcentaje 2 6 3 3" xfId="1775" xr:uid="{F17D0F73-D856-45F8-95F1-B265790B1AF8}"/>
    <cellStyle name="Porcentaje 2 6 4" xfId="772" xr:uid="{895DDB9A-5A55-4A79-A36A-75E605006962}"/>
    <cellStyle name="Porcentaje 2 6 5" xfId="1458" xr:uid="{8D38F3EF-8298-4065-92EC-8B6D4ACC6EAC}"/>
    <cellStyle name="Porcentaje 2 7" xfId="224" xr:uid="{7682884B-1994-4454-9382-1F981B300400}"/>
    <cellStyle name="Porcentaje 2 7 2" xfId="542" xr:uid="{950C50E5-B411-4C4C-8D10-9883764B5D50}"/>
    <cellStyle name="Porcentaje 2 7 2 2" xfId="1201" xr:uid="{50174D78-662B-4EB1-B18E-397592596F8C}"/>
    <cellStyle name="Porcentaje 2 7 2 3" xfId="1861" xr:uid="{1C85D500-F8CC-4280-8264-E50FE1A48DE9}"/>
    <cellStyle name="Porcentaje 2 7 3" xfId="858" xr:uid="{6A07F8C5-679F-4DAE-B0EE-5348784980FC}"/>
    <cellStyle name="Porcentaje 2 7 4" xfId="1544" xr:uid="{8A157E36-948D-4F84-B391-DFC5AD38FAA5}"/>
    <cellStyle name="Porcentaje 2 8" xfId="415" xr:uid="{3012B9B2-376B-479B-BEE4-6E4F063B765C}"/>
    <cellStyle name="Porcentaje 2 8 2" xfId="1048" xr:uid="{0414044C-1C11-4E5F-A172-9341EC266BF4}"/>
    <cellStyle name="Porcentaje 2 8 3" xfId="1734" xr:uid="{346273F2-97A2-4C7E-AC6C-A331D30C0AA4}"/>
    <cellStyle name="Porcentaje 2 9" xfId="95" xr:uid="{DA256B43-774F-4582-BA3D-C826F4DD617E}"/>
    <cellStyle name="Porcentaje 2 9 2" xfId="1088" xr:uid="{210DC147-CD5C-463B-8EC8-21D330B93827}"/>
    <cellStyle name="Porcentaje 2 9 3" xfId="1431" xr:uid="{CF41FD5D-7052-4CE8-880E-0AEAA33C5B60}"/>
    <cellStyle name="Porcentaje 3" xfId="31" xr:uid="{3B71FFFE-8946-4A45-8930-A87DF667E281}"/>
    <cellStyle name="Porcentaje 3 10" xfId="748" xr:uid="{A42AA736-4186-4067-995E-727FDA98F2B2}"/>
    <cellStyle name="Porcentaje 3 11" xfId="1394" xr:uid="{61E0D283-D684-403A-974D-EAF4770F7EB9}"/>
    <cellStyle name="Porcentaje 3 2" xfId="41" xr:uid="{31D195DE-256E-47D1-9A68-D49FEE3B5FE5}"/>
    <cellStyle name="Porcentaje 3 2 2" xfId="164" xr:uid="{99782339-0E0E-4FE4-A0FC-32E3158A8B37}"/>
    <cellStyle name="Porcentaje 3 2 2 2" xfId="344" xr:uid="{272886B0-25F0-4D1B-8A41-F923C0DEDF7D}"/>
    <cellStyle name="Porcentaje 3 2 2 2 2" xfId="662" xr:uid="{5039AF4B-5EA5-45DE-974C-7F2D71C9B68E}"/>
    <cellStyle name="Porcentaje 3 2 2 2 2 2" xfId="1321" xr:uid="{0A455AA3-CAD1-4106-8152-FFACB5C69D9A}"/>
    <cellStyle name="Porcentaje 3 2 2 2 2 3" xfId="1981" xr:uid="{F22A0C62-8FA6-4332-AB4A-B0FBB9A6D50B}"/>
    <cellStyle name="Porcentaje 3 2 2 2 3" xfId="978" xr:uid="{C284F533-DAD2-4A51-B3D2-A3810D41A09B}"/>
    <cellStyle name="Porcentaje 3 2 2 2 4" xfId="1664" xr:uid="{7E2ECC63-231A-4F1E-B23C-7324BAB44903}"/>
    <cellStyle name="Porcentaje 3 2 2 3" xfId="262" xr:uid="{B420EF7E-6B3E-4914-B269-158850C771F4}"/>
    <cellStyle name="Porcentaje 3 2 2 3 2" xfId="580" xr:uid="{C04F6CBC-3706-4C23-B4B5-649F1671A0DF}"/>
    <cellStyle name="Porcentaje 3 2 2 3 2 2" xfId="1239" xr:uid="{FA09A44D-7736-4F57-9451-93BAF5C9A761}"/>
    <cellStyle name="Porcentaje 3 2 2 3 2 3" xfId="1899" xr:uid="{D16456B2-4181-4504-AB6A-8CEF545D7AE2}"/>
    <cellStyle name="Porcentaje 3 2 2 3 3" xfId="896" xr:uid="{721625EE-A8BB-4FA5-8D5F-10857449957B}"/>
    <cellStyle name="Porcentaje 3 2 2 3 4" xfId="1582" xr:uid="{F47605C7-F756-4477-BBAD-039141A1906D}"/>
    <cellStyle name="Porcentaje 3 2 2 4" xfId="494" xr:uid="{CB917DFC-0095-4CB3-89E7-3C8F0B59CE30}"/>
    <cellStyle name="Porcentaje 3 2 2 4 2" xfId="1153" xr:uid="{5F15F440-D7F9-4D1C-8477-81F9DD709D6A}"/>
    <cellStyle name="Porcentaje 3 2 2 4 3" xfId="1813" xr:uid="{2A8E4D49-5A1A-47C6-9B2E-B1BF29657F54}"/>
    <cellStyle name="Porcentaje 3 2 2 5" xfId="810" xr:uid="{759C4A02-377A-4D2D-980E-2C18A09651E5}"/>
    <cellStyle name="Porcentaje 3 2 2 6" xfId="1496" xr:uid="{B639BA10-C237-4C34-A0A5-EA62DBFA15CB}"/>
    <cellStyle name="Porcentaje 3 2 3" xfId="191" xr:uid="{9F4F807C-C5C5-46C5-A61A-E5D201BF89AB}"/>
    <cellStyle name="Porcentaje 3 2 3 2" xfId="371" xr:uid="{FD0C63FE-18B8-4525-8E2F-34260068C046}"/>
    <cellStyle name="Porcentaje 3 2 3 2 2" xfId="689" xr:uid="{B89B125A-596A-4B74-B039-06C3805CBCC6}"/>
    <cellStyle name="Porcentaje 3 2 3 2 2 2" xfId="1348" xr:uid="{248C51A4-C582-4ED3-9F7F-29EBE2909A19}"/>
    <cellStyle name="Porcentaje 3 2 3 2 2 3" xfId="2008" xr:uid="{57AA7DB3-D2EE-49CC-9D59-2B865F1791D3}"/>
    <cellStyle name="Porcentaje 3 2 3 2 3" xfId="1005" xr:uid="{262A965E-100F-4F46-86EB-A5CE46AAFAAF}"/>
    <cellStyle name="Porcentaje 3 2 3 2 4" xfId="1691" xr:uid="{46534CFF-C370-438E-AF77-8EF51F91D967}"/>
    <cellStyle name="Porcentaje 3 2 3 3" xfId="289" xr:uid="{3A1DE332-3BA6-483C-85BD-F94098F1B8E5}"/>
    <cellStyle name="Porcentaje 3 2 3 3 2" xfId="607" xr:uid="{45C9EC0F-411A-4EE8-80F8-E590A658DE81}"/>
    <cellStyle name="Porcentaje 3 2 3 3 2 2" xfId="1266" xr:uid="{DB4174D9-A153-4E2A-8AC6-BDEC8417733F}"/>
    <cellStyle name="Porcentaje 3 2 3 3 2 3" xfId="1926" xr:uid="{46D7699B-7527-4AE3-AA61-47D47CA4134B}"/>
    <cellStyle name="Porcentaje 3 2 3 3 3" xfId="923" xr:uid="{FAB6E4E4-8EA8-4678-A78B-FE732B65EC0E}"/>
    <cellStyle name="Porcentaje 3 2 3 3 4" xfId="1609" xr:uid="{FA20E7AC-7653-477F-8CF5-8A1DE05ECC7F}"/>
    <cellStyle name="Porcentaje 3 2 3 4" xfId="521" xr:uid="{F9441494-1D78-43BD-8619-9C42ECE28026}"/>
    <cellStyle name="Porcentaje 3 2 3 4 2" xfId="1180" xr:uid="{901159B5-5DBE-4ABB-9E47-F41B9DF83FB4}"/>
    <cellStyle name="Porcentaje 3 2 3 4 3" xfId="1840" xr:uid="{6CBB8328-66AE-4FB0-BEE7-DFAA4CFFD5B6}"/>
    <cellStyle name="Porcentaje 3 2 3 5" xfId="837" xr:uid="{454E136C-99A0-4401-BBCB-78CEF7B756A9}"/>
    <cellStyle name="Porcentaje 3 2 3 6" xfId="1523" xr:uid="{451BD2F0-B139-4769-9E85-E80D881F8304}"/>
    <cellStyle name="Porcentaje 3 2 4" xfId="133" xr:uid="{9329C260-DA28-4456-95A0-AD731C3E0C27}"/>
    <cellStyle name="Porcentaje 3 2 4 2" xfId="317" xr:uid="{91072C78-7124-451A-B712-AB2B171B0522}"/>
    <cellStyle name="Porcentaje 3 2 4 2 2" xfId="635" xr:uid="{6EDA89F9-B2D4-4532-85D0-521CC46E9B9E}"/>
    <cellStyle name="Porcentaje 3 2 4 2 2 2" xfId="1294" xr:uid="{A11356E9-5B9B-4A93-9C44-9C2CEAB0DAFD}"/>
    <cellStyle name="Porcentaje 3 2 4 2 2 3" xfId="1954" xr:uid="{8B118CD7-7B2A-4342-BC64-4EA8A47FA5E3}"/>
    <cellStyle name="Porcentaje 3 2 4 2 3" xfId="951" xr:uid="{0CD305DE-0C25-4796-9A29-5FAEFE12C845}"/>
    <cellStyle name="Porcentaje 3 2 4 2 4" xfId="1637" xr:uid="{FFB476EB-768E-4634-B8A8-EAC16B2FCF0C}"/>
    <cellStyle name="Porcentaje 3 2 4 3" xfId="467" xr:uid="{0B059783-3663-4B62-9FA1-26FA871B4C41}"/>
    <cellStyle name="Porcentaje 3 2 4 3 2" xfId="1126" xr:uid="{9445D684-4D8A-413D-A00D-DE0999E909B4}"/>
    <cellStyle name="Porcentaje 3 2 4 3 3" xfId="1786" xr:uid="{D6B31700-E8F2-4E0C-B034-8D1A63F8A530}"/>
    <cellStyle name="Porcentaje 3 2 4 4" xfId="783" xr:uid="{24A64527-6C97-4F91-9EDD-822F11F23C8E}"/>
    <cellStyle name="Porcentaje 3 2 4 5" xfId="1469" xr:uid="{44B6D36F-8274-477F-BE17-B28F2D152443}"/>
    <cellStyle name="Porcentaje 3 2 5" xfId="235" xr:uid="{891CC6AB-397C-4B9B-9A05-360C83E15DC2}"/>
    <cellStyle name="Porcentaje 3 2 5 2" xfId="553" xr:uid="{043CEED2-2CDB-4CED-A03C-713C402D0C20}"/>
    <cellStyle name="Porcentaje 3 2 5 2 2" xfId="1212" xr:uid="{CBA53E1D-49D4-4C07-BAF6-34EE45E655AB}"/>
    <cellStyle name="Porcentaje 3 2 5 2 3" xfId="1872" xr:uid="{AA1D36D1-F1A2-440B-B382-43EB774E0E92}"/>
    <cellStyle name="Porcentaje 3 2 5 3" xfId="869" xr:uid="{C28C33CE-C863-4A0A-93DD-A2E172D0DB8F}"/>
    <cellStyle name="Porcentaje 3 2 5 4" xfId="1555" xr:uid="{AD3DEDE8-1EA2-433D-9C30-DC1F1B7A9AF4}"/>
    <cellStyle name="Porcentaje 3 2 6" xfId="426" xr:uid="{F64B6ACA-07C7-4781-B1C1-88773A0E7993}"/>
    <cellStyle name="Porcentaje 3 2 6 2" xfId="1059" xr:uid="{DF8CDD0F-78FD-4328-93A7-EE6D4F6EE49E}"/>
    <cellStyle name="Porcentaje 3 2 6 3" xfId="1745" xr:uid="{B34DCAD7-F23A-402A-A669-9F544CF4BCB4}"/>
    <cellStyle name="Porcentaje 3 2 7" xfId="106" xr:uid="{AF929024-D8D4-4660-B97F-F3202F2A2CCE}"/>
    <cellStyle name="Porcentaje 3 2 7 2" xfId="1099" xr:uid="{B0FDA958-CD30-4B53-8218-4AFD17F461D7}"/>
    <cellStyle name="Porcentaje 3 2 7 3" xfId="1442" xr:uid="{C5DE2DDC-7C62-4F71-87F9-6373B93B586B}"/>
    <cellStyle name="Porcentaje 3 2 8" xfId="756" xr:uid="{5CBFF826-682B-4799-BEAB-56A726B3E1AF}"/>
    <cellStyle name="Porcentaje 3 2 9" xfId="1402" xr:uid="{ACB577EF-4D5D-4362-8D67-7B3B1A6B3156}"/>
    <cellStyle name="Porcentaje 3 3" xfId="156" xr:uid="{AD4E2BB9-D3ED-41DA-A40F-BFD43E1441A5}"/>
    <cellStyle name="Porcentaje 3 3 2" xfId="336" xr:uid="{B29EB1BA-F2BE-45FF-BBB4-DA39BAD960AC}"/>
    <cellStyle name="Porcentaje 3 3 2 2" xfId="654" xr:uid="{43683301-76DB-4645-8479-7CC9FBB04E7D}"/>
    <cellStyle name="Porcentaje 3 3 2 2 2" xfId="1313" xr:uid="{ADA085BB-73ED-40A3-B388-B37F24A8B69C}"/>
    <cellStyle name="Porcentaje 3 3 2 2 3" xfId="1973" xr:uid="{FAB4EAFC-9489-4526-899D-D73DE2E77040}"/>
    <cellStyle name="Porcentaje 3 3 2 3" xfId="970" xr:uid="{FA7458D7-D592-4E17-B6D0-7A614849D3B5}"/>
    <cellStyle name="Porcentaje 3 3 2 4" xfId="1656" xr:uid="{7933EA6C-44FF-46EF-B420-458FC3B1DC80}"/>
    <cellStyle name="Porcentaje 3 3 3" xfId="254" xr:uid="{FFB889EA-EFBD-485D-9029-87AAA628C8B2}"/>
    <cellStyle name="Porcentaje 3 3 3 2" xfId="572" xr:uid="{B980ADAA-BE75-4019-A05A-EBD510D6CEC3}"/>
    <cellStyle name="Porcentaje 3 3 3 2 2" xfId="1231" xr:uid="{104ABE32-1DEA-455F-A111-5572A636E71D}"/>
    <cellStyle name="Porcentaje 3 3 3 2 3" xfId="1891" xr:uid="{04872F2B-07AD-4D1C-9639-B233D39E4F90}"/>
    <cellStyle name="Porcentaje 3 3 3 3" xfId="888" xr:uid="{B0059922-C275-4FB8-8D14-0BE2CEFD0E7B}"/>
    <cellStyle name="Porcentaje 3 3 3 4" xfId="1574" xr:uid="{625801C6-4F8C-4BEF-83D7-5A7A929A831A}"/>
    <cellStyle name="Porcentaje 3 3 4" xfId="486" xr:uid="{7830FF4D-31CE-4B52-83F2-B9E2896F7B20}"/>
    <cellStyle name="Porcentaje 3 3 4 2" xfId="1145" xr:uid="{E2D53F01-82C3-4947-960B-FB4BBF9E2E4D}"/>
    <cellStyle name="Porcentaje 3 3 4 3" xfId="1805" xr:uid="{15B10127-0AFC-4287-94D2-893381A0627D}"/>
    <cellStyle name="Porcentaje 3 3 5" xfId="802" xr:uid="{7656AAC7-7C55-41B9-9F08-DBB5F8B01ECA}"/>
    <cellStyle name="Porcentaje 3 3 6" xfId="1488" xr:uid="{FD8F3158-F0E4-4134-8729-5D8582A1D82D}"/>
    <cellStyle name="Porcentaje 3 4" xfId="183" xr:uid="{E778B08C-0EBB-41FD-8EB9-6F5201DAE247}"/>
    <cellStyle name="Porcentaje 3 4 2" xfId="363" xr:uid="{019A0D6F-4249-4C3B-8782-FA86C874109D}"/>
    <cellStyle name="Porcentaje 3 4 2 2" xfId="681" xr:uid="{CD565CAD-883E-4367-9754-A9F5B84DFDD0}"/>
    <cellStyle name="Porcentaje 3 4 2 2 2" xfId="1340" xr:uid="{FCA15352-13B1-4C78-B991-68B29BC04F86}"/>
    <cellStyle name="Porcentaje 3 4 2 2 3" xfId="2000" xr:uid="{6354322C-A561-49BD-BF70-B735D02FFD36}"/>
    <cellStyle name="Porcentaje 3 4 2 3" xfId="997" xr:uid="{EC80E0A0-B30A-411B-958B-3931C6FEC7A7}"/>
    <cellStyle name="Porcentaje 3 4 2 4" xfId="1683" xr:uid="{2B5697B3-9297-413B-9840-08DF2501C49E}"/>
    <cellStyle name="Porcentaje 3 4 3" xfId="281" xr:uid="{F95172B2-5E37-4EDF-9399-0046875D9CB7}"/>
    <cellStyle name="Porcentaje 3 4 3 2" xfId="599" xr:uid="{337A0569-0185-4C5D-8652-2C77699009C1}"/>
    <cellStyle name="Porcentaje 3 4 3 2 2" xfId="1258" xr:uid="{92868A56-CD44-4101-BD1F-99B519869666}"/>
    <cellStyle name="Porcentaje 3 4 3 2 3" xfId="1918" xr:uid="{A3146DB0-24B8-439E-B345-EB4E66238900}"/>
    <cellStyle name="Porcentaje 3 4 3 3" xfId="915" xr:uid="{67E47C08-A374-479F-A234-8FBEC1B19D3C}"/>
    <cellStyle name="Porcentaje 3 4 3 4" xfId="1601" xr:uid="{B6C3F3CB-94E2-4586-9751-768075E76866}"/>
    <cellStyle name="Porcentaje 3 4 4" xfId="513" xr:uid="{C932D9E7-854B-48CC-B071-2524979B1C9E}"/>
    <cellStyle name="Porcentaje 3 4 4 2" xfId="1172" xr:uid="{D75FC5F2-4737-40AF-812C-5F81153C3185}"/>
    <cellStyle name="Porcentaje 3 4 4 3" xfId="1832" xr:uid="{C4990976-7062-454A-8044-13C58E853AD8}"/>
    <cellStyle name="Porcentaje 3 4 5" xfId="829" xr:uid="{5ADECB96-C4DB-435E-B5AD-D6F9E0D13C45}"/>
    <cellStyle name="Porcentaje 3 4 6" xfId="1515" xr:uid="{CE2FE900-F612-4D84-8A2B-4D1F20C3E98B}"/>
    <cellStyle name="Porcentaje 3 5" xfId="212" xr:uid="{17EF9DED-D6CF-410D-B105-816A87038791}"/>
    <cellStyle name="Porcentaje 3 5 2" xfId="309" xr:uid="{48CAA430-C0C5-4D06-8B0A-A59E1D625ABB}"/>
    <cellStyle name="Porcentaje 3 5 2 2" xfId="627" xr:uid="{9259CDE7-7AFE-46F7-8FCF-2195C7436CCC}"/>
    <cellStyle name="Porcentaje 3 5 2 2 2" xfId="1286" xr:uid="{69CEE46E-782C-420F-A339-59BA6DF7CD03}"/>
    <cellStyle name="Porcentaje 3 5 2 2 3" xfId="1946" xr:uid="{53475EB6-7B94-4BED-B6D0-4B04F1C01509}"/>
    <cellStyle name="Porcentaje 3 5 2 3" xfId="943" xr:uid="{7A7AE2B0-04E8-45EE-A69A-5A39A8467593}"/>
    <cellStyle name="Porcentaje 3 5 2 4" xfId="1629" xr:uid="{07E2AF4C-F94B-4FF9-ADF8-C8C471A9C7A6}"/>
    <cellStyle name="Porcentaje 3 6" xfId="125" xr:uid="{F07D3818-11E8-40D8-9AC4-A8AFCE1CAD7A}"/>
    <cellStyle name="Porcentaje 3 6 2" xfId="398" xr:uid="{C5A3BAFC-B8C1-4B50-9F5D-9541F512953C}"/>
    <cellStyle name="Porcentaje 3 6 2 2" xfId="715" xr:uid="{3F9527F9-9B72-4A59-8C1D-D4465B6AF322}"/>
    <cellStyle name="Porcentaje 3 6 2 2 2" xfId="1374" xr:uid="{24BEAD32-E6C6-478A-89B2-B826415A2663}"/>
    <cellStyle name="Porcentaje 3 6 2 2 3" xfId="2034" xr:uid="{F6B4B888-0434-4C95-AFDF-C0219DA44394}"/>
    <cellStyle name="Porcentaje 3 6 2 3" xfId="1031" xr:uid="{F3381989-AA33-45E8-918F-5CCA291A7718}"/>
    <cellStyle name="Porcentaje 3 6 2 4" xfId="1717" xr:uid="{757298BB-8EFB-4E63-94BC-ABCDDA0911E3}"/>
    <cellStyle name="Porcentaje 3 6 3" xfId="459" xr:uid="{262D16D9-13A1-40BA-91F5-F7768E400FFD}"/>
    <cellStyle name="Porcentaje 3 6 3 2" xfId="1118" xr:uid="{0BC271D9-FA61-429E-87F8-3A4373D4E283}"/>
    <cellStyle name="Porcentaje 3 6 3 3" xfId="1778" xr:uid="{028FCD5C-3D96-45CA-9C33-7A6DE2B5D208}"/>
    <cellStyle name="Porcentaje 3 6 4" xfId="775" xr:uid="{73629867-577D-4534-AF59-9F136E9F24D4}"/>
    <cellStyle name="Porcentaje 3 6 5" xfId="1461" xr:uid="{3EDFBC2A-5A97-4E66-8554-A644DF78BC73}"/>
    <cellStyle name="Porcentaje 3 7" xfId="227" xr:uid="{C8227935-2F02-4007-A102-B49A37D01FB1}"/>
    <cellStyle name="Porcentaje 3 7 2" xfId="545" xr:uid="{C7B0969D-C2FF-4B62-BA7D-347CE951F168}"/>
    <cellStyle name="Porcentaje 3 7 2 2" xfId="1204" xr:uid="{0B69D91B-FCEB-492D-B1CC-40CDBAC97543}"/>
    <cellStyle name="Porcentaje 3 7 2 3" xfId="1864" xr:uid="{E8EC6BFF-73E8-4E2F-B466-BE133A836336}"/>
    <cellStyle name="Porcentaje 3 7 3" xfId="861" xr:uid="{E75A9A50-F5C8-4920-AA3D-EDB4BC1E4D30}"/>
    <cellStyle name="Porcentaje 3 7 4" xfId="1547" xr:uid="{D317197D-5D4F-4874-AA0A-E472735C4774}"/>
    <cellStyle name="Porcentaje 3 8" xfId="418" xr:uid="{42E52E1F-BB8B-48AA-AACE-F7E5EBB9AA1D}"/>
    <cellStyle name="Porcentaje 3 8 2" xfId="1051" xr:uid="{2B0F72CD-B9C8-4367-992D-E3D21ADD6C57}"/>
    <cellStyle name="Porcentaje 3 8 3" xfId="1737" xr:uid="{86DE0069-A5B9-490A-978D-44FF29907F88}"/>
    <cellStyle name="Porcentaje 3 9" xfId="98" xr:uid="{1CC85C08-87B6-4111-96F7-76E2BD0539B5}"/>
    <cellStyle name="Porcentaje 3 9 2" xfId="1091" xr:uid="{33F3A3A2-269C-4FCA-8E38-35ECE09C298D}"/>
    <cellStyle name="Porcentaje 3 9 3" xfId="1434" xr:uid="{67CDE432-E82B-4C8F-B501-9D03BD0CD8EC}"/>
    <cellStyle name="Porcentaje 4" xfId="39" xr:uid="{68D93E2A-BED6-495C-997F-25ABB6B2F25A}"/>
    <cellStyle name="Porcentaje 4 2" xfId="147" xr:uid="{E75E00F6-46DE-41A6-8F47-085E5A47A56F}"/>
    <cellStyle name="Porcentaje 4 3" xfId="219" xr:uid="{6D8632E5-1727-41B7-A63B-BFB05535CE01}"/>
    <cellStyle name="Porcentaje 5" xfId="45" xr:uid="{3B9E86E3-2882-4DFC-B3BD-E8137E50277F}"/>
    <cellStyle name="Porcentaje 5 2" xfId="168" xr:uid="{B702ECE9-4A1E-41BE-B6D4-CE6481C8F426}"/>
    <cellStyle name="Porcentaje 5 2 2" xfId="348" xr:uid="{2ED73E60-88D3-4A09-8B5D-E2F22D487D59}"/>
    <cellStyle name="Porcentaje 5 2 2 2" xfId="666" xr:uid="{88300B12-033E-418A-B1D4-4366E6FFE752}"/>
    <cellStyle name="Porcentaje 5 2 2 2 2" xfId="1325" xr:uid="{8F42A7E6-AB0D-4F7B-A486-DEC151470600}"/>
    <cellStyle name="Porcentaje 5 2 2 2 3" xfId="1985" xr:uid="{9F5EDFB3-42B5-4DC1-A37A-B4448E4D87BE}"/>
    <cellStyle name="Porcentaje 5 2 2 3" xfId="982" xr:uid="{E6DAAE6F-6B65-4450-AFE9-AD6D3BFE6F47}"/>
    <cellStyle name="Porcentaje 5 2 2 4" xfId="1668" xr:uid="{ACDFFADA-6D51-4050-9F4F-F568FA98E5E3}"/>
    <cellStyle name="Porcentaje 5 2 3" xfId="266" xr:uid="{8FA7DE89-8040-4FA3-A3F8-DC3F5280B870}"/>
    <cellStyle name="Porcentaje 5 2 3 2" xfId="584" xr:uid="{B27E1EDC-3D3E-4A04-A6FC-D89A8A60A33F}"/>
    <cellStyle name="Porcentaje 5 2 3 2 2" xfId="1243" xr:uid="{CA7A7778-6BC8-4E51-80EA-7F69504664DA}"/>
    <cellStyle name="Porcentaje 5 2 3 2 3" xfId="1903" xr:uid="{5C5294D3-9122-4A0F-8853-2586F405335F}"/>
    <cellStyle name="Porcentaje 5 2 3 3" xfId="900" xr:uid="{FBDBCB6A-069C-4174-BAD8-4838D20A9F62}"/>
    <cellStyle name="Porcentaje 5 2 3 4" xfId="1586" xr:uid="{A4097A5B-60C9-46B2-B107-4E356D637B31}"/>
    <cellStyle name="Porcentaje 5 2 4" xfId="498" xr:uid="{4D7A8F08-001F-4D8E-A28D-2D5440B65A15}"/>
    <cellStyle name="Porcentaje 5 2 4 2" xfId="1157" xr:uid="{86FA274F-EAE0-4E16-9C34-8B91445738C6}"/>
    <cellStyle name="Porcentaje 5 2 4 3" xfId="1817" xr:uid="{2C9D2357-CC07-4A83-96B1-38842803ECB7}"/>
    <cellStyle name="Porcentaje 5 2 5" xfId="814" xr:uid="{7C1FAF99-C226-40B8-ADAA-680E16DAFDDB}"/>
    <cellStyle name="Porcentaje 5 2 6" xfId="1500" xr:uid="{A682AD11-58F6-4AC7-A9C6-F91F7326079F}"/>
    <cellStyle name="Porcentaje 5 3" xfId="195" xr:uid="{C2609446-B7EC-4CC9-81F4-5A6F4F1DEFEA}"/>
    <cellStyle name="Porcentaje 5 3 2" xfId="375" xr:uid="{5CC335AD-D6E3-4501-BBE5-F272AFFAFB35}"/>
    <cellStyle name="Porcentaje 5 3 2 2" xfId="693" xr:uid="{A5B85801-6EAB-474A-BFB6-87C58BF87E1D}"/>
    <cellStyle name="Porcentaje 5 3 2 2 2" xfId="1352" xr:uid="{CFC9F94B-FE2C-4817-BEFE-5D0BE363EEFA}"/>
    <cellStyle name="Porcentaje 5 3 2 2 3" xfId="2012" xr:uid="{6CD57438-7BF9-40C2-BF44-168C9ADCCDF1}"/>
    <cellStyle name="Porcentaje 5 3 2 3" xfId="1009" xr:uid="{BF124CDB-2786-40CA-9B06-655AA830B0CD}"/>
    <cellStyle name="Porcentaje 5 3 2 4" xfId="1695" xr:uid="{EFD95870-5B18-452A-87A6-A306AC90A008}"/>
    <cellStyle name="Porcentaje 5 3 3" xfId="293" xr:uid="{6CFC8E9D-E010-40C5-B6AE-8449EF31E37B}"/>
    <cellStyle name="Porcentaje 5 3 3 2" xfId="611" xr:uid="{ED549A09-1C95-498E-BBFA-4AC320D856F6}"/>
    <cellStyle name="Porcentaje 5 3 3 2 2" xfId="1270" xr:uid="{31480F1D-035E-4701-8EEF-5D4E81F92F8A}"/>
    <cellStyle name="Porcentaje 5 3 3 2 3" xfId="1930" xr:uid="{A1E2D0EB-4259-43F3-BC65-FBDA991CE636}"/>
    <cellStyle name="Porcentaje 5 3 3 3" xfId="927" xr:uid="{E4116138-E608-4FDC-AF09-630B4D792307}"/>
    <cellStyle name="Porcentaje 5 3 3 4" xfId="1613" xr:uid="{28804623-EA44-4A38-8661-1127E7127E34}"/>
    <cellStyle name="Porcentaje 5 3 4" xfId="525" xr:uid="{32083FB2-134F-41CB-A0E3-139B302BDC80}"/>
    <cellStyle name="Porcentaje 5 3 4 2" xfId="1184" xr:uid="{69F0530E-0D88-486D-8BAD-B280E67343E3}"/>
    <cellStyle name="Porcentaje 5 3 4 3" xfId="1844" xr:uid="{8D2591A2-4ADC-476C-9B58-AF6DF0C8FF15}"/>
    <cellStyle name="Porcentaje 5 3 5" xfId="841" xr:uid="{3AAF9333-9459-4840-A967-A8B37F8CB095}"/>
    <cellStyle name="Porcentaje 5 3 6" xfId="1527" xr:uid="{F20CAD39-50BD-4BC2-8980-60B3D9BC2059}"/>
    <cellStyle name="Porcentaje 5 4" xfId="137" xr:uid="{54922EC1-7ACC-417F-BB59-FF332830588D}"/>
    <cellStyle name="Porcentaje 5 4 2" xfId="321" xr:uid="{F71F9CE8-12A7-4184-8FB0-226F731156B0}"/>
    <cellStyle name="Porcentaje 5 4 2 2" xfId="639" xr:uid="{DA1C8B03-A0B4-4659-AB40-2A34C3143DC6}"/>
    <cellStyle name="Porcentaje 5 4 2 2 2" xfId="1298" xr:uid="{94679FCE-1423-469C-AAF2-5D1FDAA8BF85}"/>
    <cellStyle name="Porcentaje 5 4 2 2 3" xfId="1958" xr:uid="{36DF4A69-7EBA-4C35-9E9D-7D3DE03B6BE1}"/>
    <cellStyle name="Porcentaje 5 4 2 3" xfId="955" xr:uid="{00F31C00-4F55-46E7-B831-D62D64F69E56}"/>
    <cellStyle name="Porcentaje 5 4 2 4" xfId="1641" xr:uid="{76A46AD8-6BFB-437F-9DAB-FB6E7FCD672F}"/>
    <cellStyle name="Porcentaje 5 4 3" xfId="471" xr:uid="{1DB7CD93-6814-4A1C-BDC4-A2E6CFFBB84E}"/>
    <cellStyle name="Porcentaje 5 4 3 2" xfId="1130" xr:uid="{FE92F9D4-B3B7-4DBC-9423-F2127D84962F}"/>
    <cellStyle name="Porcentaje 5 4 3 3" xfId="1790" xr:uid="{FEB15EC9-196B-4A77-B136-55C85A23C37B}"/>
    <cellStyle name="Porcentaje 5 4 4" xfId="787" xr:uid="{768F7359-646C-4020-A459-5FCC04DDB6F8}"/>
    <cellStyle name="Porcentaje 5 4 5" xfId="1473" xr:uid="{AFD24133-CD11-404A-AABF-28C2A5130B9A}"/>
    <cellStyle name="Porcentaje 5 5" xfId="239" xr:uid="{7AAAB607-D2C5-494A-A6B3-55FCA88CECAF}"/>
    <cellStyle name="Porcentaje 5 5 2" xfId="557" xr:uid="{85DDD2D6-CEF4-481D-B47D-DC11B6E93DC8}"/>
    <cellStyle name="Porcentaje 5 5 2 2" xfId="1216" xr:uid="{DCF11B88-D755-48FA-B768-81E78AFC0A8F}"/>
    <cellStyle name="Porcentaje 5 5 2 3" xfId="1876" xr:uid="{481B528E-7A17-477B-9C71-85282B546FD1}"/>
    <cellStyle name="Porcentaje 5 5 3" xfId="873" xr:uid="{E4D12A7C-8218-48AC-9307-6A9B7442D093}"/>
    <cellStyle name="Porcentaje 5 5 4" xfId="1559" xr:uid="{21978982-2FF5-45A8-8A05-56844705A311}"/>
    <cellStyle name="Porcentaje 5 6" xfId="430" xr:uid="{CE2C4CE1-7AEB-484C-A976-628E03DAB47E}"/>
    <cellStyle name="Porcentaje 5 6 2" xfId="1063" xr:uid="{A48C427D-08E2-4EAB-9F13-2B3C208AC90F}"/>
    <cellStyle name="Porcentaje 5 6 3" xfId="1749" xr:uid="{3E10D1E6-B476-4CEF-AB91-8F3D55EB3EFB}"/>
    <cellStyle name="Porcentaje 5 7" xfId="110" xr:uid="{989CCD7F-C5AB-4399-91F1-8385D78D8422}"/>
    <cellStyle name="Porcentaje 5 7 2" xfId="1103" xr:uid="{ED58040B-AA06-48F3-969A-0FD3B1F210CD}"/>
    <cellStyle name="Porcentaje 5 7 3" xfId="1446" xr:uid="{7CB56A0F-5688-4928-837C-0B7930ACFF42}"/>
    <cellStyle name="Porcentaje 5 8" xfId="760" xr:uid="{1319F201-CAA4-457F-A837-AE417E1D9D66}"/>
    <cellStyle name="Porcentaje 5 9" xfId="1406" xr:uid="{23A0CBFA-5DA1-43B7-8FCC-37DD31596E08}"/>
    <cellStyle name="Porcentaje 6" xfId="48" xr:uid="{B56DFF2D-3CBB-4B38-A39F-631846151CAE}"/>
    <cellStyle name="Porcentaje 6 2" xfId="171" xr:uid="{C45989E4-FB1E-4954-B9C8-2D975C6F0CE6}"/>
    <cellStyle name="Porcentaje 6 2 2" xfId="351" xr:uid="{1F3458B2-17AC-4CEA-B2B6-550FCF0DFDCD}"/>
    <cellStyle name="Porcentaje 6 2 2 2" xfId="669" xr:uid="{11467497-B96D-4C12-AFDE-B2BFFFF8EA6A}"/>
    <cellStyle name="Porcentaje 6 2 2 2 2" xfId="1328" xr:uid="{4626A607-1094-4372-998B-B3A5FD23872B}"/>
    <cellStyle name="Porcentaje 6 2 2 2 3" xfId="1988" xr:uid="{9B88924C-71B7-417F-AD91-EB3E3D0EF093}"/>
    <cellStyle name="Porcentaje 6 2 2 3" xfId="985" xr:uid="{A2BDF48A-2F00-442F-B515-434274A21FB2}"/>
    <cellStyle name="Porcentaje 6 2 2 4" xfId="1671" xr:uid="{4A90D176-F2C5-460F-A332-295A14F56CB6}"/>
    <cellStyle name="Porcentaje 6 2 3" xfId="269" xr:uid="{2E9CC570-2727-4D1A-811E-3D27FD253E3D}"/>
    <cellStyle name="Porcentaje 6 2 3 2" xfId="587" xr:uid="{16759C9E-6C1A-4598-878F-449AC9B4BAA5}"/>
    <cellStyle name="Porcentaje 6 2 3 2 2" xfId="1246" xr:uid="{E58DCAD6-F0A9-4F81-BB47-1507979E8CBB}"/>
    <cellStyle name="Porcentaje 6 2 3 2 3" xfId="1906" xr:uid="{8E8F1258-ECB2-470A-B3A0-B20254E4FB4A}"/>
    <cellStyle name="Porcentaje 6 2 3 3" xfId="903" xr:uid="{C340ECAC-AB82-4F5D-B8C0-0495862F39CD}"/>
    <cellStyle name="Porcentaje 6 2 3 4" xfId="1589" xr:uid="{990819BB-158D-4ACE-A3FF-8762FF05B299}"/>
    <cellStyle name="Porcentaje 6 2 4" xfId="501" xr:uid="{9B15295B-681E-4EA1-8475-DC98E07342AE}"/>
    <cellStyle name="Porcentaje 6 2 4 2" xfId="1160" xr:uid="{88B60B7F-FFDC-4EB7-ACF2-44AFD01B303F}"/>
    <cellStyle name="Porcentaje 6 2 4 3" xfId="1820" xr:uid="{F7F8072D-E8C6-42D0-A115-691412CBB979}"/>
    <cellStyle name="Porcentaje 6 2 5" xfId="817" xr:uid="{92D8A498-B9A9-4F3F-9473-1C728EC090E8}"/>
    <cellStyle name="Porcentaje 6 2 6" xfId="1503" xr:uid="{6B716782-20CC-4B23-A3EA-CF5F32E7BF53}"/>
    <cellStyle name="Porcentaje 6 3" xfId="198" xr:uid="{52BA967B-FC84-4577-A49C-8A159B52C1AB}"/>
    <cellStyle name="Porcentaje 6 3 2" xfId="378" xr:uid="{91278FA2-2339-437E-842B-D762D72BE087}"/>
    <cellStyle name="Porcentaje 6 3 2 2" xfId="696" xr:uid="{8EAAE317-063D-4865-A39D-2D8963C32396}"/>
    <cellStyle name="Porcentaje 6 3 2 2 2" xfId="1355" xr:uid="{20A8AB87-8669-49C8-BD9C-F635CFDF4099}"/>
    <cellStyle name="Porcentaje 6 3 2 2 3" xfId="2015" xr:uid="{3B26A837-390A-4C80-A436-5346DBE86864}"/>
    <cellStyle name="Porcentaje 6 3 2 3" xfId="1012" xr:uid="{4446DD7E-0560-469F-817B-25B89EA4EDEA}"/>
    <cellStyle name="Porcentaje 6 3 2 4" xfId="1698" xr:uid="{59B95C41-5F6F-43AD-826D-BD85A031EBCA}"/>
    <cellStyle name="Porcentaje 6 3 3" xfId="296" xr:uid="{80ACF702-3139-414E-9446-25125261ED51}"/>
    <cellStyle name="Porcentaje 6 3 3 2" xfId="614" xr:uid="{2F7415CF-2DB4-425B-91B6-5E14F01F073F}"/>
    <cellStyle name="Porcentaje 6 3 3 2 2" xfId="1273" xr:uid="{ACEDA417-93D6-48C9-A341-D0EFB2E381FB}"/>
    <cellStyle name="Porcentaje 6 3 3 2 3" xfId="1933" xr:uid="{82E06F0E-3067-4BCE-BB2B-0B2BFE3346C2}"/>
    <cellStyle name="Porcentaje 6 3 3 3" xfId="930" xr:uid="{FADD0132-1879-43E1-A9FB-8A141FD2FAB2}"/>
    <cellStyle name="Porcentaje 6 3 3 4" xfId="1616" xr:uid="{4CDAEDEB-A3DC-4251-971B-CAD415C5CFBA}"/>
    <cellStyle name="Porcentaje 6 3 4" xfId="528" xr:uid="{12D71FE8-98FA-4883-8B6E-2225602826FF}"/>
    <cellStyle name="Porcentaje 6 3 4 2" xfId="1187" xr:uid="{50DAC969-AE40-4416-AA99-9B7D0D2F75C2}"/>
    <cellStyle name="Porcentaje 6 3 4 3" xfId="1847" xr:uid="{47C0F2D8-DFC2-4AEE-856F-D4F74EB8F037}"/>
    <cellStyle name="Porcentaje 6 3 5" xfId="844" xr:uid="{B685DF37-0716-482C-A442-55286A9A7670}"/>
    <cellStyle name="Porcentaje 6 3 6" xfId="1530" xr:uid="{1F9A6229-5C13-454D-99EA-ACD1BA1055BD}"/>
    <cellStyle name="Porcentaje 6 4" xfId="140" xr:uid="{2DBE8565-A0F6-4D93-9F56-426CC0CA9CE2}"/>
    <cellStyle name="Porcentaje 6 4 2" xfId="324" xr:uid="{9C6D43CE-BD4C-45F4-B75E-9423C6EDF972}"/>
    <cellStyle name="Porcentaje 6 4 2 2" xfId="642" xr:uid="{5291090A-5A39-4C31-BF13-D4BD5AAED198}"/>
    <cellStyle name="Porcentaje 6 4 2 2 2" xfId="1301" xr:uid="{37CEE0B8-63B4-45F7-8504-3A9B52B28F61}"/>
    <cellStyle name="Porcentaje 6 4 2 2 3" xfId="1961" xr:uid="{81E3AA1E-60B5-4D43-B90F-86A31498BFD8}"/>
    <cellStyle name="Porcentaje 6 4 2 3" xfId="958" xr:uid="{A2E9EC18-A44A-4231-84A1-D47A7FE8A4C7}"/>
    <cellStyle name="Porcentaje 6 4 2 4" xfId="1644" xr:uid="{D5D69933-8923-473B-B03D-A6B8A18E48F0}"/>
    <cellStyle name="Porcentaje 6 4 3" xfId="474" xr:uid="{2F3385C6-06FB-4F4E-A138-93D6D542227D}"/>
    <cellStyle name="Porcentaje 6 4 3 2" xfId="1133" xr:uid="{21990BD7-39B1-4635-A729-4877597AE31B}"/>
    <cellStyle name="Porcentaje 6 4 3 3" xfId="1793" xr:uid="{F484B5D1-48BA-440E-BABE-4D6F19A60907}"/>
    <cellStyle name="Porcentaje 6 4 4" xfId="790" xr:uid="{DCE6BA77-6D61-4F54-AB8D-301CF7AFB103}"/>
    <cellStyle name="Porcentaje 6 4 5" xfId="1476" xr:uid="{54DF0DA3-0D15-4552-B2D5-71B4BCE04B98}"/>
    <cellStyle name="Porcentaje 6 5" xfId="242" xr:uid="{FD722D7B-7005-4404-8D53-793E04E27BED}"/>
    <cellStyle name="Porcentaje 6 5 2" xfId="560" xr:uid="{D739288A-8E49-44EC-9854-E37FB811B58A}"/>
    <cellStyle name="Porcentaje 6 5 2 2" xfId="1219" xr:uid="{80AC9A29-72C7-4B05-818E-72139BCEE876}"/>
    <cellStyle name="Porcentaje 6 5 2 3" xfId="1879" xr:uid="{D5AB732B-DE08-4829-8E26-2006860FB5A9}"/>
    <cellStyle name="Porcentaje 6 5 3" xfId="876" xr:uid="{4E68EFC6-6323-48E3-9EED-372BF4194C2A}"/>
    <cellStyle name="Porcentaje 6 5 4" xfId="1562" xr:uid="{213A9962-BF08-4F02-9453-7DFEFBD7F089}"/>
    <cellStyle name="Porcentaje 6 6" xfId="433" xr:uid="{FA892797-7628-467D-868C-D47811994EA1}"/>
    <cellStyle name="Porcentaje 6 6 2" xfId="1066" xr:uid="{D2B7A0A8-9259-419D-9D9A-982748B76AAB}"/>
    <cellStyle name="Porcentaje 6 6 3" xfId="1752" xr:uid="{A861C78C-387E-4CED-8543-D10D48E6806F}"/>
    <cellStyle name="Porcentaje 6 7" xfId="113" xr:uid="{87496AA3-864C-450F-9D54-832CEE41D1D0}"/>
    <cellStyle name="Porcentaje 6 7 2" xfId="1106" xr:uid="{FC3BF60C-4E26-45CC-8622-335A33CEA866}"/>
    <cellStyle name="Porcentaje 6 7 3" xfId="1449" xr:uid="{4221980C-A152-4147-9DDD-A602AAE137E0}"/>
    <cellStyle name="Porcentaje 6 8" xfId="763" xr:uid="{59E6AC88-F006-4069-8673-7B20B380B37C}"/>
    <cellStyle name="Porcentaje 6 9" xfId="1409" xr:uid="{12E99D37-AFF2-4BC5-9815-E2DFE95B476A}"/>
    <cellStyle name="Porcentaje 7" xfId="29" xr:uid="{2380779F-035B-4B2E-8082-B871B6B18CF3}"/>
    <cellStyle name="Porcentaje 7 2" xfId="154" xr:uid="{EFA45EE1-2355-4287-AA76-1E84AC449BF4}"/>
    <cellStyle name="Porcentaje 8" xfId="21" xr:uid="{05F74EAF-62B8-4BDB-9987-CE141FE5EFC0}"/>
    <cellStyle name="Porcentaje 8 2" xfId="149" xr:uid="{B5C8035B-BD20-4970-AFD2-4602F1A1213C}"/>
    <cellStyle name="Porcentaje 8 2 2" xfId="330" xr:uid="{9229A2E2-343B-4576-9489-6F027D388B4C}"/>
    <cellStyle name="Porcentaje 8 2 2 2" xfId="648" xr:uid="{6BD12246-76D2-4363-AF3B-3C38CC5E8F40}"/>
    <cellStyle name="Porcentaje 8 2 2 2 2" xfId="1307" xr:uid="{0ED540D2-0C69-437D-9082-22C279F58A3E}"/>
    <cellStyle name="Porcentaje 8 2 2 2 3" xfId="1967" xr:uid="{F43172C0-AA14-4C60-AEB3-B0897735FECD}"/>
    <cellStyle name="Porcentaje 8 2 2 3" xfId="964" xr:uid="{C8122E68-0008-45E0-B40A-79CC0FD4F301}"/>
    <cellStyle name="Porcentaje 8 2 2 4" xfId="1650" xr:uid="{E675DE82-C382-4CD2-8A82-EDDC153C4743}"/>
    <cellStyle name="Porcentaje 8 2 3" xfId="480" xr:uid="{1DE739AC-E5E9-4E63-973A-FE9CEDE2FDB7}"/>
    <cellStyle name="Porcentaje 8 2 3 2" xfId="1139" xr:uid="{4C103977-61A7-4361-88FC-CF902450C712}"/>
    <cellStyle name="Porcentaje 8 2 3 3" xfId="1799" xr:uid="{35B5F7C2-1D47-45DA-A216-5FA84923CAF9}"/>
    <cellStyle name="Porcentaje 8 2 4" xfId="796" xr:uid="{30DC5F4D-8A68-4D07-B60A-AD10450147A0}"/>
    <cellStyle name="Porcentaje 8 2 5" xfId="1482" xr:uid="{466DF3F2-64EB-4463-BCCF-E4500D3227EF}"/>
    <cellStyle name="Porcentaje 8 3" xfId="248" xr:uid="{947E361B-0D58-4ACE-9232-17B907D0A758}"/>
    <cellStyle name="Porcentaje 8 3 2" xfId="566" xr:uid="{AEF5C5C7-3502-47B5-9210-AACE97EB47AC}"/>
    <cellStyle name="Porcentaje 8 3 2 2" xfId="1225" xr:uid="{5C3B14A8-00BD-470C-8AD0-825DDE1DC343}"/>
    <cellStyle name="Porcentaje 8 3 2 3" xfId="1885" xr:uid="{CB84EAB5-2111-43AC-9E0A-B2116815E5F7}"/>
    <cellStyle name="Porcentaje 8 3 3" xfId="882" xr:uid="{E907F45D-6385-441C-B2D4-15AAB3C6B71F}"/>
    <cellStyle name="Porcentaje 8 3 4" xfId="1568" xr:uid="{1D621A3B-5828-4209-ADFA-A2F9299ACAC0}"/>
    <cellStyle name="Porcentaje 8 4" xfId="412" xr:uid="{2EC65A40-6B7B-429B-83EC-EBB64DDF1BDA}"/>
    <cellStyle name="Porcentaje 8 4 2" xfId="1045" xr:uid="{58F34247-AADC-4FB0-B467-4B6E220DFA9A}"/>
    <cellStyle name="Porcentaje 8 4 3" xfId="1731" xr:uid="{71ED77D6-8136-4CD7-B044-EE78ED91E625}"/>
    <cellStyle name="Porcentaje 8 5" xfId="92" xr:uid="{8BAF9B6A-9C92-4549-B7C3-395ED833620B}"/>
    <cellStyle name="Porcentaje 8 5 2" xfId="1085" xr:uid="{DF4BB696-FC6B-4D51-A2DE-C16D48E894D5}"/>
    <cellStyle name="Porcentaje 8 5 3" xfId="1428" xr:uid="{2F875B07-383C-41EA-BB68-3D9B2E271E23}"/>
    <cellStyle name="Porcentaje 8 6" xfId="742" xr:uid="{61C5D64D-7271-49BC-847E-07192C73B594}"/>
    <cellStyle name="Porcentaje 8 7" xfId="1388" xr:uid="{DB391921-F11F-46BB-B332-BD72A8B6A900}"/>
    <cellStyle name="Porcentaje 9" xfId="177" xr:uid="{884FFB34-A7C7-49B7-A3A3-84F7E00ACD02}"/>
    <cellStyle name="Porcentaje 9 2" xfId="357" xr:uid="{5D986FB6-AC44-4635-A4B6-B45E7F77B5C2}"/>
    <cellStyle name="Porcentaje 9 2 2" xfId="675" xr:uid="{ADBE1B2D-8851-44B0-8189-A3062AB54BAE}"/>
    <cellStyle name="Porcentaje 9 2 2 2" xfId="1334" xr:uid="{C66309E4-1734-4B3A-88D4-706FB559B199}"/>
    <cellStyle name="Porcentaje 9 2 2 3" xfId="1994" xr:uid="{0B9494A8-7348-4D3E-9057-1AA588129625}"/>
    <cellStyle name="Porcentaje 9 2 3" xfId="991" xr:uid="{143A15E9-155A-4AB5-919A-211CDA3B48E8}"/>
    <cellStyle name="Porcentaje 9 2 4" xfId="1677" xr:uid="{BECFF33C-33B7-453D-BA72-A2B7C554A5B5}"/>
    <cellStyle name="Porcentaje 9 3" xfId="275" xr:uid="{66BA85E8-2027-48C1-A37E-3EE406B963E9}"/>
    <cellStyle name="Porcentaje 9 3 2" xfId="593" xr:uid="{8C755039-5AA3-4927-B455-BE5A89296340}"/>
    <cellStyle name="Porcentaje 9 3 2 2" xfId="1252" xr:uid="{A6F4EC43-81B4-4EA9-A7B0-66F2F84957E0}"/>
    <cellStyle name="Porcentaje 9 3 2 3" xfId="1912" xr:uid="{212C29AC-4085-47D1-BB07-A1DF87CF39DB}"/>
    <cellStyle name="Porcentaje 9 3 3" xfId="909" xr:uid="{B4152E9D-341D-4B4F-9047-0F02C7BB6738}"/>
    <cellStyle name="Porcentaje 9 3 4" xfId="1595" xr:uid="{45007B70-4D34-4EBB-9C75-C02B3AFE6445}"/>
    <cellStyle name="Porcentaje 9 4" xfId="507" xr:uid="{8DE49F9B-8BC9-42C0-A2BF-093ABF885E69}"/>
    <cellStyle name="Porcentaje 9 4 2" xfId="1166" xr:uid="{7D0471F2-22B3-4399-B5C7-DC5E312C1258}"/>
    <cellStyle name="Porcentaje 9 4 3" xfId="1826" xr:uid="{E48BC5F3-272F-4213-AC8B-E6C54495E60B}"/>
    <cellStyle name="Porcentaje 9 5" xfId="823" xr:uid="{F3CE6799-5624-4D5A-AD27-49BC550CCD0F}"/>
    <cellStyle name="Porcentaje 9 6" xfId="1509" xr:uid="{D5716B0F-3B85-4E3A-8051-674A9F64C0CA}"/>
    <cellStyle name="Porcentual 2" xfId="17" xr:uid="{12F85B01-0366-4047-AEEC-E15580989AFA}"/>
    <cellStyle name="Porcentual 2 2" xfId="37" xr:uid="{24D119B6-E60C-4155-B81A-97CDD9EAF8A2}"/>
    <cellStyle name="Porcentual 2 2 2" xfId="162" xr:uid="{DEA08F5B-C84C-40FB-82F6-424F1BE1C9BF}"/>
    <cellStyle name="Porcentual 2 2 2 2" xfId="342" xr:uid="{92D84F2C-02C7-4A3E-B81E-510A2D118A0B}"/>
    <cellStyle name="Porcentual 2 2 2 2 2" xfId="660" xr:uid="{29FC66CD-95F5-4660-BA2A-D0E096693ADF}"/>
    <cellStyle name="Porcentual 2 2 2 2 2 2" xfId="1319" xr:uid="{7141A31D-2381-41D7-ABCD-2FB42FEFA696}"/>
    <cellStyle name="Porcentual 2 2 2 2 2 3" xfId="1979" xr:uid="{4784BEEB-A31A-432D-9742-A6E1D12D6C21}"/>
    <cellStyle name="Porcentual 2 2 2 2 3" xfId="976" xr:uid="{5BF0032F-7CBE-4186-A487-895B82A9F93D}"/>
    <cellStyle name="Porcentual 2 2 2 2 4" xfId="1662" xr:uid="{4C227CA5-B73B-462F-A4FF-8A1930E99FBB}"/>
    <cellStyle name="Porcentual 2 2 2 3" xfId="260" xr:uid="{8EADA664-336E-4FA3-90B2-E36A2B42B3BA}"/>
    <cellStyle name="Porcentual 2 2 2 3 2" xfId="578" xr:uid="{D39AC18D-8230-472A-9BDF-4031EDAE8BD8}"/>
    <cellStyle name="Porcentual 2 2 2 3 2 2" xfId="1237" xr:uid="{DC415211-4C34-447C-8DD4-6D7F4BC66F0C}"/>
    <cellStyle name="Porcentual 2 2 2 3 2 3" xfId="1897" xr:uid="{66E42B0F-F679-4543-B4D7-59A6F50540D3}"/>
    <cellStyle name="Porcentual 2 2 2 3 3" xfId="894" xr:uid="{92F7B61D-D3FD-4A99-8A53-DE4B1550DFFC}"/>
    <cellStyle name="Porcentual 2 2 2 3 4" xfId="1580" xr:uid="{4095D2A0-A58D-4820-BD55-840092135A16}"/>
    <cellStyle name="Porcentual 2 2 2 4" xfId="492" xr:uid="{D6B11A79-8602-4564-91EE-B39584C723E7}"/>
    <cellStyle name="Porcentual 2 2 2 4 2" xfId="1151" xr:uid="{5C330C3C-39FF-4C16-97E5-86B9780AE1BF}"/>
    <cellStyle name="Porcentual 2 2 2 4 3" xfId="1811" xr:uid="{AFA2C219-C967-4173-B8F3-88FC83052592}"/>
    <cellStyle name="Porcentual 2 2 2 5" xfId="808" xr:uid="{7A9431D5-113A-4EE6-993A-1B9957B19074}"/>
    <cellStyle name="Porcentual 2 2 2 6" xfId="1494" xr:uid="{4AD2DCD6-F402-44A9-820D-443F96011B0C}"/>
    <cellStyle name="Porcentual 2 2 3" xfId="189" xr:uid="{E31D0E40-3F68-453D-B352-D66354E54D95}"/>
    <cellStyle name="Porcentual 2 2 3 2" xfId="369" xr:uid="{06B782D7-DF21-41C2-851A-00D29DA188FC}"/>
    <cellStyle name="Porcentual 2 2 3 2 2" xfId="687" xr:uid="{3B8DDC75-58C9-4C52-BC34-6838EED0F83D}"/>
    <cellStyle name="Porcentual 2 2 3 2 2 2" xfId="1346" xr:uid="{986F1F80-3F78-4B18-B210-0E4D40F4976D}"/>
    <cellStyle name="Porcentual 2 2 3 2 2 3" xfId="2006" xr:uid="{4115C8C1-3357-4158-B182-6D3CC7FA8198}"/>
    <cellStyle name="Porcentual 2 2 3 2 3" xfId="1003" xr:uid="{A98CC252-CBAD-4390-B92E-3E6DBCC54CE6}"/>
    <cellStyle name="Porcentual 2 2 3 2 4" xfId="1689" xr:uid="{F5EF2EFC-7C26-4DED-8A5E-A49EEDFBB5D2}"/>
    <cellStyle name="Porcentual 2 2 3 3" xfId="287" xr:uid="{5E8703AB-04A6-43B3-9295-88C7DF27B9C9}"/>
    <cellStyle name="Porcentual 2 2 3 3 2" xfId="605" xr:uid="{F60CB0B5-4893-49B1-8A25-0439082C3860}"/>
    <cellStyle name="Porcentual 2 2 3 3 2 2" xfId="1264" xr:uid="{BBFFAD5B-8820-4F67-ADA1-106608D2CD59}"/>
    <cellStyle name="Porcentual 2 2 3 3 2 3" xfId="1924" xr:uid="{BE9827E3-618E-4950-86CF-773786EA36A6}"/>
    <cellStyle name="Porcentual 2 2 3 3 3" xfId="921" xr:uid="{18168B24-80F2-412D-93FC-0B156BD78206}"/>
    <cellStyle name="Porcentual 2 2 3 3 4" xfId="1607" xr:uid="{68BADB44-7885-4E52-BB00-63D8C9C6C108}"/>
    <cellStyle name="Porcentual 2 2 3 4" xfId="519" xr:uid="{E094679E-18CE-4018-8268-F33B7FCDC698}"/>
    <cellStyle name="Porcentual 2 2 3 4 2" xfId="1178" xr:uid="{3039B8D4-80CE-4E44-ABAF-A51D8B3D77C5}"/>
    <cellStyle name="Porcentual 2 2 3 4 3" xfId="1838" xr:uid="{E340A074-955C-4F5B-8F92-23252D539214}"/>
    <cellStyle name="Porcentual 2 2 3 5" xfId="835" xr:uid="{286C234F-7216-4C40-A7BA-465DD4315BDC}"/>
    <cellStyle name="Porcentual 2 2 3 6" xfId="1521" xr:uid="{38FC5085-E25C-4DDF-8A4A-A4DD23631D5C}"/>
    <cellStyle name="Porcentual 2 2 4" xfId="131" xr:uid="{982AF7E9-BE5C-4AA8-94AD-3C25B7B754B0}"/>
    <cellStyle name="Porcentual 2 2 4 2" xfId="315" xr:uid="{C0F5A17B-E697-4ECE-AF0A-275B70819146}"/>
    <cellStyle name="Porcentual 2 2 4 2 2" xfId="633" xr:uid="{E3E4D76D-C379-4F27-81BA-A5E1DD16DDE5}"/>
    <cellStyle name="Porcentual 2 2 4 2 2 2" xfId="1292" xr:uid="{C334A12B-36E7-4408-8F39-4DE44E94D6AD}"/>
    <cellStyle name="Porcentual 2 2 4 2 2 3" xfId="1952" xr:uid="{82F4D7FA-EFB3-494C-83DE-D688422F8728}"/>
    <cellStyle name="Porcentual 2 2 4 2 3" xfId="949" xr:uid="{5DDF58FA-82DF-40A9-83FD-EBCE6ED2CAAA}"/>
    <cellStyle name="Porcentual 2 2 4 2 4" xfId="1635" xr:uid="{D3490790-DFB6-460E-A761-FB3BBB9F93A2}"/>
    <cellStyle name="Porcentual 2 2 4 3" xfId="465" xr:uid="{8725FEF2-AB44-42A8-AFE4-DE84B65C55B2}"/>
    <cellStyle name="Porcentual 2 2 4 3 2" xfId="1124" xr:uid="{ECF11530-1C5B-4E8F-A173-20FE4FF423DE}"/>
    <cellStyle name="Porcentual 2 2 4 3 3" xfId="1784" xr:uid="{ABEE1DA6-30D7-4BF2-9943-5F5F87E256ED}"/>
    <cellStyle name="Porcentual 2 2 4 4" xfId="781" xr:uid="{28EAAA7E-AE28-41CF-A19F-B965E46623E3}"/>
    <cellStyle name="Porcentual 2 2 4 5" xfId="1467" xr:uid="{BC83CA98-A2B1-4127-BEA8-33AE83C49D60}"/>
    <cellStyle name="Porcentual 2 2 5" xfId="233" xr:uid="{DC18527F-78AA-4BAE-AB77-A342A9582C8B}"/>
    <cellStyle name="Porcentual 2 2 5 2" xfId="551" xr:uid="{E48C8F58-23F2-4111-92C7-6E4E84CD0CDC}"/>
    <cellStyle name="Porcentual 2 2 5 2 2" xfId="1210" xr:uid="{A5EE3D16-39A9-4054-AD78-97F0EAB0F65C}"/>
    <cellStyle name="Porcentual 2 2 5 2 3" xfId="1870" xr:uid="{ACAF0DA4-4576-404C-B03C-D91496BC1B24}"/>
    <cellStyle name="Porcentual 2 2 5 3" xfId="867" xr:uid="{D0DB1E9D-7968-4408-9652-896D41D296C2}"/>
    <cellStyle name="Porcentual 2 2 5 4" xfId="1553" xr:uid="{3A2D44EA-855E-41BC-B4D1-9A5CC3332E53}"/>
    <cellStyle name="Porcentual 2 2 6" xfId="424" xr:uid="{28E52B78-08DB-440A-8269-DA43E02FA8FF}"/>
    <cellStyle name="Porcentual 2 2 6 2" xfId="1057" xr:uid="{7C05FB27-073A-445A-988C-04B4F8F4E301}"/>
    <cellStyle name="Porcentual 2 2 6 3" xfId="1743" xr:uid="{60C127E6-0638-4D1C-953A-B6D9D95F9144}"/>
    <cellStyle name="Porcentual 2 2 7" xfId="104" xr:uid="{6E494CEF-4132-454E-8084-2D278E6A6CF7}"/>
    <cellStyle name="Porcentual 2 2 7 2" xfId="1097" xr:uid="{66029FD0-C1FF-44F0-A044-3DF793B6D76A}"/>
    <cellStyle name="Porcentual 2 2 7 3" xfId="1440" xr:uid="{5EEFD03D-4B10-4C5B-B957-D341CF2A3F48}"/>
    <cellStyle name="Porcentual 2 2 8" xfId="754" xr:uid="{09B28224-91F9-4B18-B565-66F091D3BE1D}"/>
    <cellStyle name="Porcentual 2 2 9" xfId="1400" xr:uid="{13EFE890-4DC9-48E8-A54D-C3F8C348B40C}"/>
    <cellStyle name="Porcentual 2 3" xfId="52" xr:uid="{C403140E-ADE0-4287-93AC-D3C8A77588C8}"/>
    <cellStyle name="Porcentual 2 3 2" xfId="175" xr:uid="{1503814D-EBA9-4B4F-B5A3-A2F255B409E2}"/>
    <cellStyle name="Porcentual 2 3 2 2" xfId="355" xr:uid="{714A2058-E60C-4C25-BCA0-A9C196E88F75}"/>
    <cellStyle name="Porcentual 2 3 2 2 2" xfId="673" xr:uid="{B8457629-F2FA-4F07-A835-1533669D3161}"/>
    <cellStyle name="Porcentual 2 3 2 2 2 2" xfId="1332" xr:uid="{5CC20E60-0B81-4F7B-98C8-1B08DEC2529C}"/>
    <cellStyle name="Porcentual 2 3 2 2 2 3" xfId="1992" xr:uid="{42504282-5E72-4A96-AE3C-09D15C650CF0}"/>
    <cellStyle name="Porcentual 2 3 2 2 3" xfId="989" xr:uid="{1616C2FA-2190-43BA-8D89-E4DF2AB0E8E3}"/>
    <cellStyle name="Porcentual 2 3 2 2 4" xfId="1675" xr:uid="{3F047B71-54B6-460A-AD12-15A15B7F0D4E}"/>
    <cellStyle name="Porcentual 2 3 2 3" xfId="273" xr:uid="{E0FDC80C-34BC-402F-9DD3-5A7A19706BFE}"/>
    <cellStyle name="Porcentual 2 3 2 3 2" xfId="591" xr:uid="{355B8491-EFC7-40EB-AC01-E1EA7A146930}"/>
    <cellStyle name="Porcentual 2 3 2 3 2 2" xfId="1250" xr:uid="{279E70A3-64C0-41D4-B2F7-316620304489}"/>
    <cellStyle name="Porcentual 2 3 2 3 2 3" xfId="1910" xr:uid="{AAB2FA6C-7DE4-404F-B722-BA763297372B}"/>
    <cellStyle name="Porcentual 2 3 2 3 3" xfId="907" xr:uid="{C9C6C66C-62F7-492A-B0C0-A6FBCDCD80AB}"/>
    <cellStyle name="Porcentual 2 3 2 3 4" xfId="1593" xr:uid="{58C937A8-208C-4133-AF11-F49EB1F516D8}"/>
    <cellStyle name="Porcentual 2 3 2 4" xfId="505" xr:uid="{91925CF0-B197-4C60-B0ED-97E9B87FFD12}"/>
    <cellStyle name="Porcentual 2 3 2 4 2" xfId="1164" xr:uid="{81D8549E-BBFC-4044-ACA8-ED40B1CE24F2}"/>
    <cellStyle name="Porcentual 2 3 2 4 3" xfId="1824" xr:uid="{00D1F953-F6D4-44B9-862E-14A6EDB4CB5B}"/>
    <cellStyle name="Porcentual 2 3 2 5" xfId="821" xr:uid="{8CCB7376-9A60-489A-B44D-A4FE20E7F78A}"/>
    <cellStyle name="Porcentual 2 3 2 6" xfId="1507" xr:uid="{F92956DE-424E-4000-B764-853616C346D4}"/>
    <cellStyle name="Porcentual 2 3 3" xfId="202" xr:uid="{E43109D9-BD02-4D87-A83A-AFE38B44C9BF}"/>
    <cellStyle name="Porcentual 2 3 3 2" xfId="382" xr:uid="{BFE2A9A7-6891-44BC-A139-FD2BA9E6FD53}"/>
    <cellStyle name="Porcentual 2 3 3 2 2" xfId="700" xr:uid="{01FCE5DD-9D2C-4D4F-8E17-0600F6BE471D}"/>
    <cellStyle name="Porcentual 2 3 3 2 2 2" xfId="1359" xr:uid="{301D8C02-6BA9-4449-A235-222F431B93BE}"/>
    <cellStyle name="Porcentual 2 3 3 2 2 3" xfId="2019" xr:uid="{48B2F2CE-6E70-410E-BE18-1F514C94DC4B}"/>
    <cellStyle name="Porcentual 2 3 3 2 3" xfId="1016" xr:uid="{140266BD-BD8C-41D6-9B67-9042BFE05C3E}"/>
    <cellStyle name="Porcentual 2 3 3 2 4" xfId="1702" xr:uid="{1EBC0AD7-405F-4006-9696-6F321E6B129B}"/>
    <cellStyle name="Porcentual 2 3 3 3" xfId="300" xr:uid="{83F9EF8A-236A-4F70-84E8-37AFC5F42896}"/>
    <cellStyle name="Porcentual 2 3 3 3 2" xfId="618" xr:uid="{76A55E3B-2F89-4BD7-9CC4-B61E1BD461BD}"/>
    <cellStyle name="Porcentual 2 3 3 3 2 2" xfId="1277" xr:uid="{B9FC61A3-1261-4CCF-8B1C-89A180296380}"/>
    <cellStyle name="Porcentual 2 3 3 3 2 3" xfId="1937" xr:uid="{C6C2709B-3FB9-4AB7-A06C-A9132B141682}"/>
    <cellStyle name="Porcentual 2 3 3 3 3" xfId="934" xr:uid="{25E4B6A0-B048-4F12-96D4-B5422DA7E378}"/>
    <cellStyle name="Porcentual 2 3 3 3 4" xfId="1620" xr:uid="{722C2BD9-48A7-454E-956B-BE4FFF79E9C1}"/>
    <cellStyle name="Porcentual 2 3 3 4" xfId="532" xr:uid="{CF4EA9D2-BF7C-4693-A39E-983A5C22D37C}"/>
    <cellStyle name="Porcentual 2 3 3 4 2" xfId="1191" xr:uid="{4AE9DEDB-6495-4650-A428-DBAB7E3498FE}"/>
    <cellStyle name="Porcentual 2 3 3 4 3" xfId="1851" xr:uid="{ED43ADE2-6938-4AF1-8B0D-BC23F8DD9E71}"/>
    <cellStyle name="Porcentual 2 3 3 5" xfId="848" xr:uid="{A31D2447-50D5-4FCB-B1A7-DF33063CF928}"/>
    <cellStyle name="Porcentual 2 3 3 6" xfId="1534" xr:uid="{F82DC928-4712-4DD0-AC77-187DB9A37B69}"/>
    <cellStyle name="Porcentual 2 3 4" xfId="144" xr:uid="{D72302FD-72B1-444F-B7FE-7C107132795E}"/>
    <cellStyle name="Porcentual 2 3 4 2" xfId="328" xr:uid="{1325AB41-7B2A-4E83-AA9D-18BA6A5C9D84}"/>
    <cellStyle name="Porcentual 2 3 4 2 2" xfId="646" xr:uid="{5C70C3A2-9295-472E-AEDD-97C832E97355}"/>
    <cellStyle name="Porcentual 2 3 4 2 2 2" xfId="1305" xr:uid="{02A79B5E-3BF3-48B3-A05C-A5A6438FC439}"/>
    <cellStyle name="Porcentual 2 3 4 2 2 3" xfId="1965" xr:uid="{EA37188B-D118-4C30-8EC7-6C457F34E973}"/>
    <cellStyle name="Porcentual 2 3 4 2 3" xfId="962" xr:uid="{D73AC8F8-CFFD-44E5-9F54-7D74309C62C1}"/>
    <cellStyle name="Porcentual 2 3 4 2 4" xfId="1648" xr:uid="{309EAFC8-1D83-438E-BFE4-3B7611EB419E}"/>
    <cellStyle name="Porcentual 2 3 4 3" xfId="478" xr:uid="{35B8C8F5-BBAD-4EDB-9F5B-021B459989DC}"/>
    <cellStyle name="Porcentual 2 3 4 3 2" xfId="1137" xr:uid="{736048A7-A987-4664-BFFB-222BA945BAE0}"/>
    <cellStyle name="Porcentual 2 3 4 3 3" xfId="1797" xr:uid="{0378FE32-38CA-4ED3-817A-2DDDDAF422D6}"/>
    <cellStyle name="Porcentual 2 3 4 4" xfId="794" xr:uid="{348D24B6-5E3F-4A7B-946F-2E643D0DA906}"/>
    <cellStyle name="Porcentual 2 3 4 5" xfId="1480" xr:uid="{1359D9B2-BCFE-41DA-9A6A-E172D3F97232}"/>
    <cellStyle name="Porcentual 2 3 5" xfId="246" xr:uid="{589A2B59-9F71-4E65-A166-56ADF77B9342}"/>
    <cellStyle name="Porcentual 2 3 5 2" xfId="564" xr:uid="{374A3570-798C-4E4D-B32E-BB490E373A5E}"/>
    <cellStyle name="Porcentual 2 3 5 2 2" xfId="1223" xr:uid="{4AB9D0AD-9EC2-4FA3-B31D-E634F358C50F}"/>
    <cellStyle name="Porcentual 2 3 5 2 3" xfId="1883" xr:uid="{961AD24D-DC03-44B1-9C0F-47BBB5FEB9D0}"/>
    <cellStyle name="Porcentual 2 3 5 3" xfId="880" xr:uid="{C80C5E72-3D81-4BA7-A0CC-A2468642DD70}"/>
    <cellStyle name="Porcentual 2 3 5 4" xfId="1566" xr:uid="{30ADC32D-9180-4404-AAD3-391FE7ECC7CD}"/>
    <cellStyle name="Porcentual 2 3 6" xfId="437" xr:uid="{B914C63E-1020-4DA1-A101-55E605664688}"/>
    <cellStyle name="Porcentual 2 3 6 2" xfId="1070" xr:uid="{779B601F-1FF0-4309-97F5-E2A0514EB536}"/>
    <cellStyle name="Porcentual 2 3 6 3" xfId="1756" xr:uid="{B12BB5DD-6249-4E21-9563-7DAE7923C74F}"/>
    <cellStyle name="Porcentual 2 3 7" xfId="117" xr:uid="{F50748BA-62D1-46FF-8B3F-52E4F7FE7F3F}"/>
    <cellStyle name="Porcentual 2 3 7 2" xfId="1110" xr:uid="{D8122192-6A8A-4EC0-8103-F2FB796D2A5A}"/>
    <cellStyle name="Porcentual 2 3 7 3" xfId="1453" xr:uid="{8100A733-C934-4FBF-B989-43A1FB7DAC84}"/>
    <cellStyle name="Porcentual 2 3 8" xfId="767" xr:uid="{7D6C13E6-0ECC-4C44-B098-541650E5E5D3}"/>
    <cellStyle name="Porcentual 2 3 9" xfId="1413" xr:uid="{0D41BDE0-435E-4A1B-B256-6656963A62A4}"/>
    <cellStyle name="Porcentual 2 4" xfId="26" xr:uid="{9A0A6F22-2F06-43B4-9FF4-C75F32179E58}"/>
    <cellStyle name="Porcentual 2 4 2" xfId="153" xr:uid="{B492BE06-33B0-411E-B748-D74D21858F3A}"/>
    <cellStyle name="Porcentual 2 4 2 2" xfId="334" xr:uid="{6E257557-0F4B-4242-B5F3-4BE2AD9FFF67}"/>
    <cellStyle name="Porcentual 2 4 2 2 2" xfId="652" xr:uid="{D52B31EE-2C8F-46D6-9703-BFF0EF89C078}"/>
    <cellStyle name="Porcentual 2 4 2 2 2 2" xfId="1311" xr:uid="{B50E53FE-ECC3-4AD1-8113-FC1C5AFA9B62}"/>
    <cellStyle name="Porcentual 2 4 2 2 2 3" xfId="1971" xr:uid="{2067F428-E655-4943-A67A-0947D7F886DD}"/>
    <cellStyle name="Porcentual 2 4 2 2 3" xfId="968" xr:uid="{FC5D227F-39AF-4E4E-B04C-89347B526B6B}"/>
    <cellStyle name="Porcentual 2 4 2 2 4" xfId="1654" xr:uid="{3C4A2B4A-949B-46E8-BCB2-542BE83A5DD2}"/>
    <cellStyle name="Porcentual 2 4 2 3" xfId="484" xr:uid="{C745A323-43A0-4968-B8FE-D24F3582632D}"/>
    <cellStyle name="Porcentual 2 4 2 3 2" xfId="1143" xr:uid="{159225AD-C330-4198-87C0-020F6C91C760}"/>
    <cellStyle name="Porcentual 2 4 2 3 3" xfId="1803" xr:uid="{EF25B2AA-CAE3-4DFF-B19C-58A3720F0930}"/>
    <cellStyle name="Porcentual 2 4 2 4" xfId="800" xr:uid="{E32A6748-F7B0-4020-B9ED-ABFD5470B632}"/>
    <cellStyle name="Porcentual 2 4 2 5" xfId="1486" xr:uid="{A032CF4A-8694-4380-8C22-BBBD11DAAD33}"/>
    <cellStyle name="Porcentual 2 4 3" xfId="252" xr:uid="{EE1BEA72-B8F0-4B47-8150-1A4A0F060FB3}"/>
    <cellStyle name="Porcentual 2 4 3 2" xfId="570" xr:uid="{5960CACE-5AF8-48A0-ACCC-2DA8FB603A0D}"/>
    <cellStyle name="Porcentual 2 4 3 2 2" xfId="1229" xr:uid="{EB9EDB45-49BE-40D2-BEAE-26690371CA1F}"/>
    <cellStyle name="Porcentual 2 4 3 2 3" xfId="1889" xr:uid="{19AD6C3C-65BD-4E6D-90EE-6F8C2E49D8BC}"/>
    <cellStyle name="Porcentual 2 4 3 3" xfId="886" xr:uid="{471CAEC3-D6A8-498B-B8F9-42BC8D5BD820}"/>
    <cellStyle name="Porcentual 2 4 3 4" xfId="1572" xr:uid="{53D836D8-4A35-4E1B-A27F-F8363F37D566}"/>
    <cellStyle name="Porcentual 2 4 4" xfId="416" xr:uid="{0BA54816-87A2-45EB-803D-A0CB5890D9CA}"/>
    <cellStyle name="Porcentual 2 4 4 2" xfId="1049" xr:uid="{8650F36C-EE5B-4FF2-A0B3-D9F0223D3A34}"/>
    <cellStyle name="Porcentual 2 4 4 3" xfId="1735" xr:uid="{D29BF736-3885-4C5D-819A-25834604FD17}"/>
    <cellStyle name="Porcentual 2 4 5" xfId="96" xr:uid="{D7AB4BEA-0363-4387-9DB6-0BCBA366F31C}"/>
    <cellStyle name="Porcentual 2 4 5 2" xfId="1089" xr:uid="{4CAFA17E-F123-4805-A3B3-7470F793B378}"/>
    <cellStyle name="Porcentual 2 4 5 3" xfId="1432" xr:uid="{007FA2F1-1A92-466B-A89D-5DAEFA426BF8}"/>
    <cellStyle name="Porcentual 2 4 6" xfId="746" xr:uid="{8FD13576-5F25-411E-AD49-5441EB4C2157}"/>
    <cellStyle name="Porcentual 2 4 7" xfId="1392" xr:uid="{DCB39EA7-1FD4-4A6C-B5CF-B8EC2AABF15A}"/>
    <cellStyle name="Porcentual 2 5" xfId="181" xr:uid="{7816FF47-CFBF-4E09-9BE7-A20F0344CED7}"/>
    <cellStyle name="Porcentual 2 5 2" xfId="361" xr:uid="{027FB7E2-8474-47B2-8DB6-42E6D7D01367}"/>
    <cellStyle name="Porcentual 2 5 2 2" xfId="679" xr:uid="{325E8CA1-4292-4C3B-8704-AB88E617446B}"/>
    <cellStyle name="Porcentual 2 5 2 2 2" xfId="1338" xr:uid="{86526973-1EB4-41F4-9306-E5F7C6A1D8FB}"/>
    <cellStyle name="Porcentual 2 5 2 2 3" xfId="1998" xr:uid="{8C4B9410-BB08-4270-B81C-0B858B3DFCA3}"/>
    <cellStyle name="Porcentual 2 5 2 3" xfId="995" xr:uid="{ECB9176A-4798-4568-A0D0-FEDF4E64C9C8}"/>
    <cellStyle name="Porcentual 2 5 2 4" xfId="1681" xr:uid="{F4D5E1DC-1B70-4ED0-A451-670329D30998}"/>
    <cellStyle name="Porcentual 2 5 3" xfId="279" xr:uid="{B3EDD43B-DA69-4D38-B1EE-A2F25F32ADF4}"/>
    <cellStyle name="Porcentual 2 5 3 2" xfId="597" xr:uid="{C3F92AFD-E622-4318-B79E-AC47CCF20236}"/>
    <cellStyle name="Porcentual 2 5 3 2 2" xfId="1256" xr:uid="{F911FD5E-0B39-4FBF-9D37-1DAABECA40BB}"/>
    <cellStyle name="Porcentual 2 5 3 2 3" xfId="1916" xr:uid="{1C49908F-4671-493D-9143-B095F97E653D}"/>
    <cellStyle name="Porcentual 2 5 3 3" xfId="913" xr:uid="{F9B5B869-E2EA-4CBC-8F02-A34E37F5E6CC}"/>
    <cellStyle name="Porcentual 2 5 3 4" xfId="1599" xr:uid="{31E35A00-C9C6-476B-A46B-443A5AED3BE7}"/>
    <cellStyle name="Porcentual 2 5 4" xfId="511" xr:uid="{11447189-7A7C-4853-96E5-350C9985CC73}"/>
    <cellStyle name="Porcentual 2 5 4 2" xfId="1170" xr:uid="{DCAC6CD8-E26D-4E4D-BCDE-80D08B131C6C}"/>
    <cellStyle name="Porcentual 2 5 4 3" xfId="1830" xr:uid="{6BA33BD4-2DB3-4E67-8B76-472E7FCBBC3F}"/>
    <cellStyle name="Porcentual 2 5 5" xfId="827" xr:uid="{46E17054-E128-4C43-A273-6995F6FA3036}"/>
    <cellStyle name="Porcentual 2 5 6" xfId="1513" xr:uid="{7C2FFB26-0670-4114-8468-3BEF99F2A133}"/>
    <cellStyle name="Porcentual 2 6" xfId="123" xr:uid="{7A0A5B80-AB10-41DD-BA8C-09F61546E442}"/>
    <cellStyle name="Porcentual 2 6 2" xfId="307" xr:uid="{72AD4AC6-4D09-49A0-828B-D0690536ECC1}"/>
    <cellStyle name="Porcentual 2 6 2 2" xfId="625" xr:uid="{91484974-CFE0-48A5-86F3-0E0B8A77B7C1}"/>
    <cellStyle name="Porcentual 2 6 2 2 2" xfId="1284" xr:uid="{7D439454-2074-40E5-B38B-C17EB618BC78}"/>
    <cellStyle name="Porcentual 2 6 2 2 3" xfId="1944" xr:uid="{860550FF-5834-4E6C-B342-BC8D11C6E8D4}"/>
    <cellStyle name="Porcentual 2 6 2 3" xfId="941" xr:uid="{EFD36BE9-C344-4B1D-8596-9BA03B344FAD}"/>
    <cellStyle name="Porcentual 2 6 2 4" xfId="1627" xr:uid="{E5117C44-B715-464B-B513-EC2174A456BF}"/>
    <cellStyle name="Porcentual 2 6 3" xfId="457" xr:uid="{0F2586D7-E2A4-4AB7-BC29-04F3BE281638}"/>
    <cellStyle name="Porcentual 2 6 3 2" xfId="1116" xr:uid="{4B8CA015-5EAB-49DD-A2EC-CBD39F966209}"/>
    <cellStyle name="Porcentual 2 6 3 3" xfId="1776" xr:uid="{B6FE9375-53A5-40E7-B939-5F0D8611D1B7}"/>
    <cellStyle name="Porcentual 2 6 4" xfId="773" xr:uid="{58B40A51-76C8-4AA9-8D95-E26766CD8344}"/>
    <cellStyle name="Porcentual 2 6 5" xfId="1459" xr:uid="{263444DA-AC7C-4159-97E0-CF7475870F3D}"/>
    <cellStyle name="Porcentual 2 7" xfId="225" xr:uid="{F4A777CA-7420-4906-B8BE-28F0517BCDE5}"/>
    <cellStyle name="Porcentual 2 7 2" xfId="543" xr:uid="{4F888D82-3C3A-4714-AF86-2248B995ACDA}"/>
    <cellStyle name="Porcentual 2 7 2 2" xfId="1202" xr:uid="{06E83544-9BF9-4089-8187-993A36A65DD3}"/>
    <cellStyle name="Porcentual 2 7 2 3" xfId="1862" xr:uid="{3254B219-4C98-4DE4-8275-82A2C564F8D2}"/>
    <cellStyle name="Porcentual 2 7 3" xfId="859" xr:uid="{074DCC0F-7D87-42B6-B690-CD5B930FF8C8}"/>
    <cellStyle name="Porcentual 2 7 4" xfId="1545" xr:uid="{D9533CE7-96F8-4A4F-BB4D-BDC1093DE1E7}"/>
    <cellStyle name="Salida 2" xfId="58" xr:uid="{3325C336-2B37-4277-9DA4-0A25427AF35D}"/>
    <cellStyle name="Texto de advertencia 2" xfId="62" xr:uid="{76E636C4-150D-450C-B096-90A15DEA50CE}"/>
    <cellStyle name="Texto explicativo 2" xfId="63" xr:uid="{5B7D0AFC-A9AE-475F-8640-40A223F3711A}"/>
    <cellStyle name="Título 2" xfId="3" builtinId="17" customBuiltin="1"/>
    <cellStyle name="Título 3" xfId="4" builtinId="18" customBuiltin="1"/>
    <cellStyle name="Título 4" xfId="53" xr:uid="{ED6EEAB5-F395-4C90-B612-D37B07DA35FD}"/>
    <cellStyle name="Total 2" xfId="64" xr:uid="{D444C8D8-8F72-4958-9A25-D8FF6E0CE5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933450</xdr:colOff>
          <xdr:row>6</xdr:row>
          <xdr:rowOff>47625</xdr:rowOff>
        </xdr:from>
        <xdr:to>
          <xdr:col>5</xdr:col>
          <xdr:colOff>314325</xdr:colOff>
          <xdr:row>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609600</xdr:colOff>
          <xdr:row>45</xdr:row>
          <xdr:rowOff>28575</xdr:rowOff>
        </xdr:from>
        <xdr:to>
          <xdr:col>6</xdr:col>
          <xdr:colOff>371475</xdr:colOff>
          <xdr:row>46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67</xdr:row>
          <xdr:rowOff>28575</xdr:rowOff>
        </xdr:from>
        <xdr:to>
          <xdr:col>4</xdr:col>
          <xdr:colOff>1000125</xdr:colOff>
          <xdr:row>67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118</xdr:row>
          <xdr:rowOff>171450</xdr:rowOff>
        </xdr:from>
        <xdr:to>
          <xdr:col>4</xdr:col>
          <xdr:colOff>866775</xdr:colOff>
          <xdr:row>120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RUN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342900</xdr:colOff>
          <xdr:row>156</xdr:row>
          <xdr:rowOff>0</xdr:rowOff>
        </xdr:from>
        <xdr:to>
          <xdr:col>4</xdr:col>
          <xdr:colOff>866775</xdr:colOff>
          <xdr:row>159</xdr:row>
          <xdr:rowOff>85725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RUN</a:t>
              </a:r>
            </a:p>
          </xdr:txBody>
        </xdr:sp>
        <xdr:clientData/>
      </xdr:twoCellAnchor>
    </mc:Choice>
    <mc:Fallback/>
  </mc:AlternateContent>
  <xdr:twoCellAnchor>
    <xdr:from>
      <xdr:col>4</xdr:col>
      <xdr:colOff>416718</xdr:colOff>
      <xdr:row>47</xdr:row>
      <xdr:rowOff>59531</xdr:rowOff>
    </xdr:from>
    <xdr:to>
      <xdr:col>8</xdr:col>
      <xdr:colOff>95249</xdr:colOff>
      <xdr:row>49</xdr:row>
      <xdr:rowOff>142874</xdr:rowOff>
    </xdr:to>
    <xdr:sp macro="[0]!Volver" textlink="">
      <xdr:nvSpPr>
        <xdr:cNvPr id="7" name="Diagrama de flujo: co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36468" y="16454437"/>
          <a:ext cx="3107531" cy="797718"/>
        </a:xfrm>
        <a:prstGeom prst="flowChartConnector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400" b="1">
              <a:solidFill>
                <a:srgbClr val="FFFF00"/>
              </a:solidFill>
            </a:rPr>
            <a:t>Use este para otro ejercicio nuevo con otros datos</a:t>
          </a:r>
        </a:p>
      </xdr:txBody>
    </xdr:sp>
    <xdr:clientData/>
  </xdr:twoCellAnchor>
  <xdr:twoCellAnchor>
    <xdr:from>
      <xdr:col>5</xdr:col>
      <xdr:colOff>628650</xdr:colOff>
      <xdr:row>15</xdr:row>
      <xdr:rowOff>164307</xdr:rowOff>
    </xdr:from>
    <xdr:to>
      <xdr:col>11</xdr:col>
      <xdr:colOff>71437</xdr:colOff>
      <xdr:row>17</xdr:row>
      <xdr:rowOff>247650</xdr:rowOff>
    </xdr:to>
    <xdr:sp macro="[0]!Volver" textlink="">
      <xdr:nvSpPr>
        <xdr:cNvPr id="8" name="Diagrama de flujo: co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91400" y="5319713"/>
          <a:ext cx="4014787" cy="797718"/>
        </a:xfrm>
        <a:prstGeom prst="flowChartConnector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400" b="1">
              <a:solidFill>
                <a:srgbClr val="FFFF00"/>
              </a:solidFill>
            </a:rPr>
            <a:t>Use este para otro ejercicio nuevo con otros datos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12</xdr:row>
      <xdr:rowOff>9525</xdr:rowOff>
    </xdr:from>
    <xdr:to>
      <xdr:col>6</xdr:col>
      <xdr:colOff>704850</xdr:colOff>
      <xdr:row>13</xdr:row>
      <xdr:rowOff>57150</xdr:rowOff>
    </xdr:to>
    <xdr:pic macro="[0]!Volver">
      <xdr:nvPicPr>
        <xdr:cNvPr id="3152" name="2 Imagen">
          <a:extLst>
            <a:ext uri="{FF2B5EF4-FFF2-40B4-BE49-F238E27FC236}">
              <a16:creationId xmlns:a16="http://schemas.microsoft.com/office/drawing/2014/main" id="{00000000-0008-0000-0200-000050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3371850"/>
          <a:ext cx="3895725" cy="476250"/>
        </a:xfrm>
        <a:prstGeom prst="rect">
          <a:avLst/>
        </a:prstGeom>
        <a:solidFill>
          <a:srgbClr val="FFFF00"/>
        </a:solidFill>
        <a:ln w="88900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2</xdr:col>
      <xdr:colOff>1038226</xdr:colOff>
      <xdr:row>12</xdr:row>
      <xdr:rowOff>9525</xdr:rowOff>
    </xdr:from>
    <xdr:to>
      <xdr:col>3</xdr:col>
      <xdr:colOff>428626</xdr:colOff>
      <xdr:row>13</xdr:row>
      <xdr:rowOff>57150</xdr:rowOff>
    </xdr:to>
    <xdr:sp macro="" textlink="">
      <xdr:nvSpPr>
        <xdr:cNvPr id="4" name="3 Cheuró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 flipH="1">
          <a:off x="5086351" y="3371850"/>
          <a:ext cx="552450" cy="476250"/>
        </a:xfrm>
        <a:prstGeom prst="chevron">
          <a:avLst/>
        </a:prstGeom>
        <a:solidFill>
          <a:srgbClr val="FF66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O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1181100</xdr:colOff>
          <xdr:row>11</xdr:row>
          <xdr:rowOff>171450</xdr:rowOff>
        </xdr:from>
        <xdr:to>
          <xdr:col>1</xdr:col>
          <xdr:colOff>3429000</xdr:colOff>
          <xdr:row>13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 ESTA TECLA PARA HACER OTRO EJERCICIO Y BORRAR ESTE EJERCICIO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133350</xdr:colOff>
          <xdr:row>31</xdr:row>
          <xdr:rowOff>85725</xdr:rowOff>
        </xdr:from>
        <xdr:to>
          <xdr:col>5</xdr:col>
          <xdr:colOff>1114425</xdr:colOff>
          <xdr:row>36</xdr:row>
          <xdr:rowOff>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CO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USE ESTA TECLA PARA HACER OTRO EJERCIO Y BORRAR ESTE EJERCICIO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476250</xdr:colOff>
      <xdr:row>15</xdr:row>
      <xdr:rowOff>228600</xdr:rowOff>
    </xdr:from>
    <xdr:to>
      <xdr:col>10</xdr:col>
      <xdr:colOff>333375</xdr:colOff>
      <xdr:row>22</xdr:row>
      <xdr:rowOff>76200</xdr:rowOff>
    </xdr:to>
    <xdr:sp macro="[0]!Macro3" textlink="">
      <xdr:nvSpPr>
        <xdr:cNvPr id="2" name="Elips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477750" y="4502944"/>
          <a:ext cx="2381250" cy="2228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800"/>
            <a:t>Regresa</a:t>
          </a:r>
          <a:r>
            <a:rPr lang="es-CO" sz="2800" baseline="0"/>
            <a:t> con los mismos datos</a:t>
          </a:r>
          <a:endParaRPr lang="es-CO" sz="2800"/>
        </a:p>
      </xdr:txBody>
    </xdr:sp>
    <xdr:clientData/>
  </xdr:twoCellAnchor>
  <xdr:twoCellAnchor>
    <xdr:from>
      <xdr:col>7</xdr:col>
      <xdr:colOff>261937</xdr:colOff>
      <xdr:row>11</xdr:row>
      <xdr:rowOff>369093</xdr:rowOff>
    </xdr:from>
    <xdr:to>
      <xdr:col>9</xdr:col>
      <xdr:colOff>845343</xdr:colOff>
      <xdr:row>14</xdr:row>
      <xdr:rowOff>107155</xdr:rowOff>
    </xdr:to>
    <xdr:sp macro="[0]!Volver" textlink="">
      <xdr:nvSpPr>
        <xdr:cNvPr id="3" name="Diagrama de flujo: co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001375" y="3250406"/>
          <a:ext cx="3107531" cy="797718"/>
        </a:xfrm>
        <a:prstGeom prst="flowChartConnector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400" b="1">
              <a:solidFill>
                <a:srgbClr val="FFFF00"/>
              </a:solidFill>
            </a:rPr>
            <a:t>Use este para otro ejercicio nuevo con otros datos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708"/>
  <sheetViews>
    <sheetView topLeftCell="A25" zoomScale="80" zoomScaleNormal="80" workbookViewId="0">
      <selection activeCell="C43" sqref="C43:C48"/>
    </sheetView>
  </sheetViews>
  <sheetFormatPr baseColWidth="10" defaultRowHeight="12.75" x14ac:dyDescent="0.2"/>
  <cols>
    <col min="1" max="1" width="11.42578125" style="75"/>
    <col min="2" max="2" width="23" style="24" customWidth="1"/>
    <col min="3" max="3" width="38.42578125" style="24" customWidth="1"/>
    <col min="4" max="4" width="11.42578125" style="24"/>
    <col min="5" max="5" width="17.140625" style="24" customWidth="1"/>
    <col min="6" max="16384" width="11.42578125" style="24"/>
  </cols>
  <sheetData>
    <row r="1" spans="1:55" ht="13.5" thickBot="1" x14ac:dyDescent="0.25">
      <c r="A1" s="71" t="s">
        <v>2</v>
      </c>
      <c r="B1" s="2" t="s">
        <v>1</v>
      </c>
      <c r="C1" s="3" t="s">
        <v>0</v>
      </c>
    </row>
    <row r="2" spans="1:55" s="64" customFormat="1" ht="27.75" thickBot="1" x14ac:dyDescent="0.25">
      <c r="A2" s="72">
        <v>1</v>
      </c>
      <c r="B2" s="61"/>
      <c r="C2" s="86">
        <v>2098</v>
      </c>
      <c r="D2" s="62"/>
      <c r="E2" s="63" t="s">
        <v>3</v>
      </c>
      <c r="F2" s="63">
        <f>COUNT(C2:C65536)</f>
        <v>47</v>
      </c>
      <c r="G2" s="63"/>
      <c r="H2" s="62"/>
    </row>
    <row r="3" spans="1:55" s="64" customFormat="1" ht="27.75" thickBot="1" x14ac:dyDescent="0.25">
      <c r="A3" s="73">
        <v>2</v>
      </c>
      <c r="B3" s="61"/>
      <c r="C3" s="86">
        <v>2608</v>
      </c>
      <c r="D3" s="62"/>
      <c r="E3" s="63"/>
      <c r="F3" s="63"/>
      <c r="G3" s="63"/>
      <c r="H3" s="62"/>
      <c r="BB3" s="64">
        <v>0</v>
      </c>
      <c r="BC3" s="64">
        <v>0</v>
      </c>
    </row>
    <row r="4" spans="1:55" s="64" customFormat="1" ht="27.75" thickBot="1" x14ac:dyDescent="0.25">
      <c r="A4" s="72">
        <v>3</v>
      </c>
      <c r="B4" s="61"/>
      <c r="C4" s="86">
        <v>2181</v>
      </c>
      <c r="D4" s="62"/>
      <c r="E4" s="63" t="s">
        <v>6</v>
      </c>
      <c r="F4" s="63">
        <v>12</v>
      </c>
      <c r="G4" s="63"/>
      <c r="H4" s="62"/>
    </row>
    <row r="5" spans="1:55" s="64" customFormat="1" ht="27.75" thickBot="1" x14ac:dyDescent="0.25">
      <c r="A5" s="73">
        <v>4</v>
      </c>
      <c r="B5" s="61"/>
      <c r="C5" s="86">
        <v>2602</v>
      </c>
      <c r="D5" s="62"/>
      <c r="E5" s="63"/>
      <c r="F5" s="63"/>
      <c r="G5" s="63"/>
      <c r="H5" s="62"/>
    </row>
    <row r="6" spans="1:55" s="64" customFormat="1" ht="27.75" thickBot="1" x14ac:dyDescent="0.25">
      <c r="A6" s="72">
        <v>5</v>
      </c>
      <c r="B6" s="61"/>
      <c r="C6" s="86">
        <v>2248</v>
      </c>
    </row>
    <row r="7" spans="1:55" s="64" customFormat="1" ht="27.75" thickBot="1" x14ac:dyDescent="0.25">
      <c r="A7" s="73">
        <v>6</v>
      </c>
      <c r="B7" s="61"/>
      <c r="C7" s="86">
        <v>1946</v>
      </c>
    </row>
    <row r="8" spans="1:55" s="64" customFormat="1" ht="27.75" thickBot="1" x14ac:dyDescent="0.25">
      <c r="A8" s="72">
        <v>7</v>
      </c>
      <c r="B8" s="61"/>
      <c r="C8" s="86">
        <v>2460</v>
      </c>
    </row>
    <row r="9" spans="1:55" s="64" customFormat="1" ht="27.75" thickBot="1" x14ac:dyDescent="0.25">
      <c r="A9" s="73">
        <v>8</v>
      </c>
      <c r="B9" s="61"/>
      <c r="C9" s="86">
        <v>2209</v>
      </c>
    </row>
    <row r="10" spans="1:55" s="64" customFormat="1" ht="27.75" thickBot="1" x14ac:dyDescent="0.25">
      <c r="A10" s="72">
        <v>9</v>
      </c>
      <c r="B10" s="61"/>
      <c r="C10" s="86">
        <v>1629</v>
      </c>
    </row>
    <row r="11" spans="1:55" s="64" customFormat="1" ht="27.75" thickBot="1" x14ac:dyDescent="0.25">
      <c r="A11" s="73">
        <v>10</v>
      </c>
      <c r="B11" s="61"/>
      <c r="C11" s="86">
        <v>1461</v>
      </c>
    </row>
    <row r="12" spans="1:55" s="64" customFormat="1" ht="27.75" thickBot="1" x14ac:dyDescent="0.25">
      <c r="A12" s="72">
        <v>11</v>
      </c>
      <c r="B12" s="61"/>
      <c r="C12" s="86">
        <v>2346</v>
      </c>
    </row>
    <row r="13" spans="1:55" s="64" customFormat="1" ht="27.75" thickBot="1" x14ac:dyDescent="0.25">
      <c r="A13" s="73">
        <v>12</v>
      </c>
      <c r="B13" s="61"/>
      <c r="C13" s="86">
        <v>1727</v>
      </c>
    </row>
    <row r="14" spans="1:55" s="64" customFormat="1" ht="27.75" thickBot="1" x14ac:dyDescent="0.25">
      <c r="A14" s="72">
        <v>13</v>
      </c>
      <c r="B14" s="61"/>
      <c r="C14" s="87">
        <v>1244</v>
      </c>
    </row>
    <row r="15" spans="1:55" s="64" customFormat="1" ht="27" customHeight="1" thickBot="1" x14ac:dyDescent="0.4">
      <c r="A15" s="73">
        <v>14</v>
      </c>
      <c r="B15" s="61"/>
      <c r="C15" s="87">
        <v>1902</v>
      </c>
      <c r="E15" s="65" t="s">
        <v>57</v>
      </c>
      <c r="F15" s="66"/>
      <c r="G15" s="66"/>
      <c r="H15" s="66"/>
      <c r="I15" s="66"/>
      <c r="J15" s="66"/>
      <c r="K15" s="66"/>
      <c r="L15" s="66"/>
      <c r="BB15" s="64">
        <v>1.0000000000000001E-5</v>
      </c>
    </row>
    <row r="16" spans="1:55" s="64" customFormat="1" ht="27.75" thickBot="1" x14ac:dyDescent="0.4">
      <c r="A16" s="72">
        <v>15</v>
      </c>
      <c r="B16" s="61"/>
      <c r="C16" s="87">
        <v>2303</v>
      </c>
      <c r="E16" s="66"/>
      <c r="F16" s="66"/>
      <c r="G16" s="66"/>
      <c r="H16" s="66"/>
      <c r="I16" s="66"/>
      <c r="J16" s="66"/>
      <c r="K16" s="66"/>
      <c r="L16" s="66"/>
    </row>
    <row r="17" spans="1:12" s="64" customFormat="1" ht="27.75" thickBot="1" x14ac:dyDescent="0.4">
      <c r="A17" s="73">
        <v>16</v>
      </c>
      <c r="B17" s="61"/>
      <c r="C17" s="87">
        <v>2607</v>
      </c>
      <c r="E17" s="66"/>
      <c r="F17" s="66"/>
      <c r="G17" s="66"/>
      <c r="H17" s="66"/>
      <c r="I17" s="66"/>
      <c r="J17" s="66"/>
      <c r="K17" s="66"/>
      <c r="L17" s="66"/>
    </row>
    <row r="18" spans="1:12" s="64" customFormat="1" ht="24" customHeight="1" thickBot="1" x14ac:dyDescent="0.25">
      <c r="A18" s="72">
        <v>17</v>
      </c>
      <c r="B18" s="61"/>
      <c r="C18" s="87">
        <v>2322</v>
      </c>
      <c r="E18" s="91" t="s">
        <v>58</v>
      </c>
      <c r="F18" s="91"/>
      <c r="G18" s="91"/>
      <c r="H18" s="91"/>
      <c r="I18" s="91"/>
      <c r="J18" s="91"/>
      <c r="K18" s="91"/>
      <c r="L18" s="91"/>
    </row>
    <row r="19" spans="1:12" s="64" customFormat="1" ht="24" customHeight="1" thickBot="1" x14ac:dyDescent="0.25">
      <c r="A19" s="73">
        <v>18</v>
      </c>
      <c r="B19" s="61"/>
      <c r="C19" s="87">
        <v>2613</v>
      </c>
      <c r="E19" s="91"/>
      <c r="F19" s="91"/>
      <c r="G19" s="91"/>
      <c r="H19" s="91"/>
      <c r="I19" s="91"/>
      <c r="J19" s="91"/>
      <c r="K19" s="91"/>
      <c r="L19" s="91"/>
    </row>
    <row r="20" spans="1:12" s="64" customFormat="1" ht="24" customHeight="1" thickBot="1" x14ac:dyDescent="0.25">
      <c r="A20" s="72">
        <v>19</v>
      </c>
      <c r="B20" s="61"/>
      <c r="C20" s="87">
        <v>2100</v>
      </c>
      <c r="E20" s="91"/>
      <c r="F20" s="91"/>
      <c r="G20" s="91"/>
      <c r="H20" s="91"/>
      <c r="I20" s="91"/>
      <c r="J20" s="91"/>
      <c r="K20" s="91"/>
      <c r="L20" s="91"/>
    </row>
    <row r="21" spans="1:12" s="64" customFormat="1" ht="24" customHeight="1" thickBot="1" x14ac:dyDescent="0.25">
      <c r="A21" s="73">
        <v>20</v>
      </c>
      <c r="B21" s="61"/>
      <c r="C21" s="87">
        <v>2569</v>
      </c>
      <c r="E21" s="91"/>
      <c r="F21" s="91"/>
      <c r="G21" s="91"/>
      <c r="H21" s="91"/>
      <c r="I21" s="91"/>
      <c r="J21" s="91"/>
      <c r="K21" s="91"/>
      <c r="L21" s="91"/>
    </row>
    <row r="22" spans="1:12" s="64" customFormat="1" ht="27.75" thickBot="1" x14ac:dyDescent="0.25">
      <c r="A22" s="72">
        <v>21</v>
      </c>
      <c r="B22" s="61"/>
      <c r="C22" s="87">
        <v>3135</v>
      </c>
    </row>
    <row r="23" spans="1:12" s="64" customFormat="1" ht="27.75" thickBot="1" x14ac:dyDescent="0.25">
      <c r="A23" s="73">
        <v>22</v>
      </c>
      <c r="B23" s="61"/>
      <c r="C23" s="87">
        <v>2432</v>
      </c>
    </row>
    <row r="24" spans="1:12" s="64" customFormat="1" ht="27.75" thickBot="1" x14ac:dyDescent="0.25">
      <c r="A24" s="72">
        <v>23</v>
      </c>
      <c r="B24" s="61"/>
      <c r="C24" s="87">
        <v>3047</v>
      </c>
    </row>
    <row r="25" spans="1:12" s="64" customFormat="1" ht="27.75" thickBot="1" x14ac:dyDescent="0.25">
      <c r="A25" s="73">
        <v>24</v>
      </c>
      <c r="B25" s="61"/>
      <c r="C25" s="87">
        <v>1458</v>
      </c>
    </row>
    <row r="26" spans="1:12" s="64" customFormat="1" ht="27.75" thickBot="1" x14ac:dyDescent="0.25">
      <c r="A26" s="72">
        <v>25</v>
      </c>
      <c r="B26" s="61"/>
      <c r="C26" s="88">
        <v>2738</v>
      </c>
    </row>
    <row r="27" spans="1:12" s="64" customFormat="1" ht="27.75" thickBot="1" x14ac:dyDescent="0.25">
      <c r="A27" s="72">
        <v>26</v>
      </c>
      <c r="B27" s="61"/>
      <c r="C27" s="88">
        <v>2510</v>
      </c>
    </row>
    <row r="28" spans="1:12" s="64" customFormat="1" ht="27.75" thickBot="1" x14ac:dyDescent="0.25">
      <c r="A28" s="73">
        <v>27</v>
      </c>
      <c r="B28" s="61"/>
      <c r="C28" s="88">
        <v>1770</v>
      </c>
    </row>
    <row r="29" spans="1:12" s="64" customFormat="1" ht="27.75" thickBot="1" x14ac:dyDescent="0.25">
      <c r="A29" s="72">
        <v>28</v>
      </c>
      <c r="B29" s="61"/>
      <c r="C29" s="88">
        <v>3000</v>
      </c>
    </row>
    <row r="30" spans="1:12" s="64" customFormat="1" ht="27.75" thickBot="1" x14ac:dyDescent="0.25">
      <c r="A30" s="73">
        <v>29</v>
      </c>
      <c r="B30" s="61"/>
      <c r="C30" s="88">
        <v>2841</v>
      </c>
    </row>
    <row r="31" spans="1:12" s="64" customFormat="1" ht="27.75" thickBot="1" x14ac:dyDescent="0.25">
      <c r="A31" s="72">
        <v>30</v>
      </c>
      <c r="B31" s="61"/>
      <c r="C31" s="88">
        <v>1890</v>
      </c>
    </row>
    <row r="32" spans="1:12" s="64" customFormat="1" ht="27.75" thickBot="1" x14ac:dyDescent="0.25">
      <c r="A32" s="73">
        <v>31</v>
      </c>
      <c r="B32" s="61"/>
      <c r="C32" s="88">
        <v>3838</v>
      </c>
    </row>
    <row r="33" spans="1:3" s="64" customFormat="1" ht="27.75" thickBot="1" x14ac:dyDescent="0.25">
      <c r="A33" s="72">
        <v>32</v>
      </c>
      <c r="B33" s="61"/>
      <c r="C33" s="88">
        <v>2552</v>
      </c>
    </row>
    <row r="34" spans="1:3" s="64" customFormat="1" ht="27.75" thickBot="1" x14ac:dyDescent="0.25">
      <c r="A34" s="73">
        <v>33</v>
      </c>
      <c r="B34" s="61"/>
      <c r="C34" s="88">
        <v>3058</v>
      </c>
    </row>
    <row r="35" spans="1:3" s="64" customFormat="1" ht="27.75" thickBot="1" x14ac:dyDescent="0.25">
      <c r="A35" s="72">
        <v>34</v>
      </c>
      <c r="B35" s="61"/>
      <c r="C35" s="88">
        <v>1819</v>
      </c>
    </row>
    <row r="36" spans="1:3" s="64" customFormat="1" ht="27.75" thickBot="1" x14ac:dyDescent="0.25">
      <c r="A36" s="73">
        <v>35</v>
      </c>
      <c r="B36" s="61"/>
      <c r="C36" s="88">
        <v>2219</v>
      </c>
    </row>
    <row r="37" spans="1:3" s="64" customFormat="1" ht="27.75" thickBot="1" x14ac:dyDescent="0.25">
      <c r="A37" s="72">
        <v>36</v>
      </c>
      <c r="B37" s="61"/>
      <c r="C37" s="88">
        <v>2370</v>
      </c>
    </row>
    <row r="38" spans="1:3" s="64" customFormat="1" ht="27.75" thickBot="1" x14ac:dyDescent="0.25">
      <c r="A38" s="73">
        <v>37</v>
      </c>
      <c r="B38" s="61"/>
      <c r="C38" s="89">
        <v>1733</v>
      </c>
    </row>
    <row r="39" spans="1:3" s="64" customFormat="1" ht="27.75" thickBot="1" x14ac:dyDescent="0.25">
      <c r="A39" s="72">
        <v>38</v>
      </c>
      <c r="B39" s="61"/>
      <c r="C39" s="89">
        <v>2650</v>
      </c>
    </row>
    <row r="40" spans="1:3" s="64" customFormat="1" ht="27.75" thickBot="1" x14ac:dyDescent="0.25">
      <c r="A40" s="73">
        <v>39</v>
      </c>
      <c r="B40" s="61"/>
      <c r="C40" s="89">
        <v>1956</v>
      </c>
    </row>
    <row r="41" spans="1:3" s="64" customFormat="1" ht="27.75" thickBot="1" x14ac:dyDescent="0.25">
      <c r="A41" s="72">
        <v>40</v>
      </c>
      <c r="B41" s="61"/>
      <c r="C41" s="89">
        <v>2400</v>
      </c>
    </row>
    <row r="42" spans="1:3" s="64" customFormat="1" ht="27.75" thickBot="1" x14ac:dyDescent="0.25">
      <c r="A42" s="73">
        <v>41</v>
      </c>
      <c r="B42" s="61"/>
      <c r="C42" s="89">
        <v>2840</v>
      </c>
    </row>
    <row r="43" spans="1:3" s="64" customFormat="1" ht="27.75" thickBot="1" x14ac:dyDescent="0.25">
      <c r="A43" s="72">
        <v>42</v>
      </c>
      <c r="B43" s="61"/>
      <c r="C43" s="90">
        <v>2965</v>
      </c>
    </row>
    <row r="44" spans="1:3" s="64" customFormat="1" ht="27.75" thickBot="1" x14ac:dyDescent="0.25">
      <c r="A44" s="73">
        <v>43</v>
      </c>
      <c r="B44" s="61"/>
      <c r="C44" s="90">
        <v>2106</v>
      </c>
    </row>
    <row r="45" spans="1:3" s="64" customFormat="1" ht="27.75" thickBot="1" x14ac:dyDescent="0.25">
      <c r="A45" s="72">
        <v>44</v>
      </c>
      <c r="B45" s="61"/>
      <c r="C45" s="90">
        <v>2515</v>
      </c>
    </row>
    <row r="46" spans="1:3" s="64" customFormat="1" ht="27.75" thickBot="1" x14ac:dyDescent="0.25">
      <c r="A46" s="73">
        <v>45</v>
      </c>
      <c r="B46" s="61"/>
      <c r="C46" s="90">
        <v>1976</v>
      </c>
    </row>
    <row r="47" spans="1:3" s="64" customFormat="1" ht="27.75" thickBot="1" x14ac:dyDescent="0.25">
      <c r="A47" s="72">
        <v>46</v>
      </c>
      <c r="B47" s="61"/>
      <c r="C47" s="90">
        <v>2433</v>
      </c>
    </row>
    <row r="48" spans="1:3" s="64" customFormat="1" ht="27.75" thickBot="1" x14ac:dyDescent="0.25">
      <c r="A48" s="73">
        <v>47</v>
      </c>
      <c r="B48" s="61"/>
      <c r="C48" s="90">
        <v>3002</v>
      </c>
    </row>
    <row r="49" spans="1:3" s="64" customFormat="1" ht="27.75" thickBot="1" x14ac:dyDescent="0.25">
      <c r="A49" s="72">
        <v>48</v>
      </c>
      <c r="B49" s="61"/>
      <c r="C49" s="84"/>
    </row>
    <row r="50" spans="1:3" s="64" customFormat="1" ht="27.75" thickBot="1" x14ac:dyDescent="0.25">
      <c r="A50" s="73">
        <v>49</v>
      </c>
      <c r="B50" s="61"/>
      <c r="C50" s="76"/>
    </row>
    <row r="51" spans="1:3" s="64" customFormat="1" ht="27.75" thickBot="1" x14ac:dyDescent="0.25">
      <c r="A51" s="72">
        <v>50</v>
      </c>
      <c r="B51" s="61"/>
      <c r="C51" s="76"/>
    </row>
    <row r="52" spans="1:3" s="64" customFormat="1" ht="27.75" thickBot="1" x14ac:dyDescent="0.25">
      <c r="A52" s="72">
        <v>51</v>
      </c>
      <c r="B52" s="61"/>
      <c r="C52" s="76"/>
    </row>
    <row r="53" spans="1:3" s="64" customFormat="1" ht="27.75" thickBot="1" x14ac:dyDescent="0.25">
      <c r="A53" s="73">
        <v>52</v>
      </c>
      <c r="B53" s="61"/>
      <c r="C53" s="76"/>
    </row>
    <row r="54" spans="1:3" s="64" customFormat="1" ht="27.75" thickBot="1" x14ac:dyDescent="0.25">
      <c r="A54" s="72">
        <v>53</v>
      </c>
      <c r="B54" s="61"/>
      <c r="C54" s="76"/>
    </row>
    <row r="55" spans="1:3" s="64" customFormat="1" ht="27.75" thickBot="1" x14ac:dyDescent="0.25">
      <c r="A55" s="73">
        <v>54</v>
      </c>
      <c r="B55" s="61"/>
      <c r="C55" s="76"/>
    </row>
    <row r="56" spans="1:3" s="64" customFormat="1" ht="27.75" thickBot="1" x14ac:dyDescent="0.25">
      <c r="A56" s="72">
        <v>55</v>
      </c>
      <c r="B56" s="61"/>
      <c r="C56" s="76"/>
    </row>
    <row r="57" spans="1:3" s="64" customFormat="1" ht="27.75" thickBot="1" x14ac:dyDescent="0.25">
      <c r="A57" s="73">
        <v>56</v>
      </c>
      <c r="B57" s="61"/>
      <c r="C57" s="76"/>
    </row>
    <row r="58" spans="1:3" s="64" customFormat="1" ht="27.75" thickBot="1" x14ac:dyDescent="0.25">
      <c r="A58" s="72">
        <v>57</v>
      </c>
      <c r="B58" s="61"/>
      <c r="C58" s="76"/>
    </row>
    <row r="59" spans="1:3" s="64" customFormat="1" ht="27.75" thickBot="1" x14ac:dyDescent="0.25">
      <c r="A59" s="73">
        <v>58</v>
      </c>
      <c r="B59" s="61"/>
      <c r="C59" s="76"/>
    </row>
    <row r="60" spans="1:3" s="64" customFormat="1" ht="27.75" thickBot="1" x14ac:dyDescent="0.25">
      <c r="A60" s="72">
        <v>59</v>
      </c>
      <c r="B60" s="61"/>
      <c r="C60" s="76"/>
    </row>
    <row r="61" spans="1:3" s="64" customFormat="1" ht="27.75" thickBot="1" x14ac:dyDescent="0.25">
      <c r="A61" s="73">
        <v>60</v>
      </c>
      <c r="B61" s="61"/>
      <c r="C61" s="76"/>
    </row>
    <row r="62" spans="1:3" s="64" customFormat="1" ht="27.75" thickBot="1" x14ac:dyDescent="0.25">
      <c r="A62" s="72">
        <v>61</v>
      </c>
      <c r="B62" s="61"/>
      <c r="C62" s="76"/>
    </row>
    <row r="63" spans="1:3" s="64" customFormat="1" ht="27.75" thickBot="1" x14ac:dyDescent="0.25">
      <c r="A63" s="73">
        <v>62</v>
      </c>
      <c r="B63" s="61"/>
      <c r="C63" s="76"/>
    </row>
    <row r="64" spans="1:3" s="64" customFormat="1" ht="27.75" thickBot="1" x14ac:dyDescent="0.25">
      <c r="A64" s="72">
        <v>63</v>
      </c>
      <c r="B64" s="61"/>
      <c r="C64" s="76"/>
    </row>
    <row r="65" spans="1:3" s="64" customFormat="1" ht="27.75" thickBot="1" x14ac:dyDescent="0.25">
      <c r="A65" s="73">
        <v>64</v>
      </c>
      <c r="B65" s="61"/>
      <c r="C65" s="76"/>
    </row>
    <row r="66" spans="1:3" s="64" customFormat="1" ht="27.75" thickBot="1" x14ac:dyDescent="0.25">
      <c r="A66" s="72">
        <v>65</v>
      </c>
      <c r="B66" s="61"/>
      <c r="C66" s="76"/>
    </row>
    <row r="67" spans="1:3" s="64" customFormat="1" ht="27.75" thickBot="1" x14ac:dyDescent="0.25">
      <c r="A67" s="73">
        <v>66</v>
      </c>
      <c r="B67" s="61"/>
      <c r="C67" s="76"/>
    </row>
    <row r="68" spans="1:3" s="64" customFormat="1" ht="27.75" thickBot="1" x14ac:dyDescent="0.25">
      <c r="A68" s="72">
        <v>67</v>
      </c>
      <c r="B68" s="61"/>
      <c r="C68" s="76"/>
    </row>
    <row r="69" spans="1:3" s="64" customFormat="1" ht="27.75" thickBot="1" x14ac:dyDescent="0.25">
      <c r="A69" s="73">
        <v>68</v>
      </c>
      <c r="B69" s="61"/>
      <c r="C69" s="76"/>
    </row>
    <row r="70" spans="1:3" s="64" customFormat="1" ht="27.75" thickBot="1" x14ac:dyDescent="0.25">
      <c r="A70" s="72">
        <v>69</v>
      </c>
      <c r="B70" s="61"/>
      <c r="C70" s="76"/>
    </row>
    <row r="71" spans="1:3" s="64" customFormat="1" ht="27.75" thickBot="1" x14ac:dyDescent="0.25">
      <c r="A71" s="73">
        <v>70</v>
      </c>
      <c r="B71" s="61"/>
      <c r="C71" s="76"/>
    </row>
    <row r="72" spans="1:3" s="64" customFormat="1" ht="27.75" thickBot="1" x14ac:dyDescent="0.25">
      <c r="A72" s="72">
        <v>71</v>
      </c>
      <c r="B72" s="61"/>
      <c r="C72" s="76"/>
    </row>
    <row r="73" spans="1:3" s="64" customFormat="1" ht="27.75" thickBot="1" x14ac:dyDescent="0.25">
      <c r="A73" s="73">
        <v>72</v>
      </c>
      <c r="B73" s="61"/>
      <c r="C73" s="76"/>
    </row>
    <row r="74" spans="1:3" s="64" customFormat="1" ht="27.75" thickBot="1" x14ac:dyDescent="0.25">
      <c r="A74" s="72">
        <v>73</v>
      </c>
      <c r="B74" s="61"/>
      <c r="C74" s="76"/>
    </row>
    <row r="75" spans="1:3" s="64" customFormat="1" ht="27.75" thickBot="1" x14ac:dyDescent="0.25">
      <c r="A75" s="73">
        <v>74</v>
      </c>
      <c r="B75" s="61"/>
      <c r="C75" s="76"/>
    </row>
    <row r="76" spans="1:3" s="64" customFormat="1" ht="27.75" thickBot="1" x14ac:dyDescent="0.25">
      <c r="A76" s="72">
        <v>75</v>
      </c>
      <c r="B76" s="61"/>
      <c r="C76" s="76"/>
    </row>
    <row r="77" spans="1:3" s="64" customFormat="1" ht="27.75" thickBot="1" x14ac:dyDescent="0.25">
      <c r="A77" s="72">
        <v>76</v>
      </c>
      <c r="B77" s="61"/>
      <c r="C77" s="76"/>
    </row>
    <row r="78" spans="1:3" s="64" customFormat="1" ht="27.75" thickBot="1" x14ac:dyDescent="0.25">
      <c r="A78" s="73">
        <v>77</v>
      </c>
      <c r="B78" s="61"/>
      <c r="C78" s="76"/>
    </row>
    <row r="79" spans="1:3" s="64" customFormat="1" ht="27.75" thickBot="1" x14ac:dyDescent="0.25">
      <c r="A79" s="72">
        <v>78</v>
      </c>
      <c r="B79" s="61"/>
      <c r="C79" s="76"/>
    </row>
    <row r="80" spans="1:3" s="64" customFormat="1" ht="27.75" thickBot="1" x14ac:dyDescent="0.25">
      <c r="A80" s="73">
        <v>79</v>
      </c>
      <c r="B80" s="61"/>
      <c r="C80" s="76"/>
    </row>
    <row r="81" spans="1:3" s="64" customFormat="1" ht="27.75" thickBot="1" x14ac:dyDescent="0.25">
      <c r="A81" s="72">
        <v>80</v>
      </c>
      <c r="B81" s="61"/>
      <c r="C81" s="76"/>
    </row>
    <row r="82" spans="1:3" s="64" customFormat="1" ht="27.75" thickBot="1" x14ac:dyDescent="0.25">
      <c r="A82" s="73">
        <v>81</v>
      </c>
      <c r="B82" s="61"/>
      <c r="C82" s="76"/>
    </row>
    <row r="83" spans="1:3" s="64" customFormat="1" ht="27.75" thickBot="1" x14ac:dyDescent="0.25">
      <c r="A83" s="72">
        <v>82</v>
      </c>
      <c r="B83" s="61"/>
      <c r="C83" s="77"/>
    </row>
    <row r="84" spans="1:3" s="64" customFormat="1" ht="27.75" thickBot="1" x14ac:dyDescent="0.25">
      <c r="A84" s="73">
        <v>83</v>
      </c>
      <c r="B84" s="61"/>
      <c r="C84" s="77"/>
    </row>
    <row r="85" spans="1:3" s="64" customFormat="1" ht="27.75" thickBot="1" x14ac:dyDescent="0.25">
      <c r="A85" s="72">
        <v>84</v>
      </c>
      <c r="B85" s="61"/>
      <c r="C85" s="77"/>
    </row>
    <row r="86" spans="1:3" s="64" customFormat="1" ht="27.75" thickBot="1" x14ac:dyDescent="0.25">
      <c r="A86" s="73">
        <v>85</v>
      </c>
      <c r="B86" s="61"/>
      <c r="C86" s="77"/>
    </row>
    <row r="87" spans="1:3" s="64" customFormat="1" ht="27.75" thickBot="1" x14ac:dyDescent="0.25">
      <c r="A87" s="72">
        <v>86</v>
      </c>
      <c r="B87" s="61"/>
      <c r="C87" s="77"/>
    </row>
    <row r="88" spans="1:3" s="64" customFormat="1" ht="27.75" thickBot="1" x14ac:dyDescent="0.25">
      <c r="A88" s="73">
        <v>87</v>
      </c>
      <c r="B88" s="61"/>
      <c r="C88" s="77"/>
    </row>
    <row r="89" spans="1:3" s="64" customFormat="1" ht="27.75" thickBot="1" x14ac:dyDescent="0.25">
      <c r="A89" s="72">
        <v>88</v>
      </c>
      <c r="B89" s="61"/>
      <c r="C89" s="77"/>
    </row>
    <row r="90" spans="1:3" s="64" customFormat="1" ht="27.75" thickBot="1" x14ac:dyDescent="0.25">
      <c r="A90" s="73">
        <v>89</v>
      </c>
      <c r="B90" s="61"/>
      <c r="C90" s="77"/>
    </row>
    <row r="91" spans="1:3" s="64" customFormat="1" ht="27.75" thickBot="1" x14ac:dyDescent="0.25">
      <c r="A91" s="72">
        <v>90</v>
      </c>
      <c r="B91" s="61"/>
      <c r="C91" s="77"/>
    </row>
    <row r="92" spans="1:3" s="64" customFormat="1" ht="27.75" thickBot="1" x14ac:dyDescent="0.25">
      <c r="A92" s="73">
        <v>91</v>
      </c>
      <c r="B92" s="61"/>
      <c r="C92" s="77"/>
    </row>
    <row r="93" spans="1:3" s="64" customFormat="1" ht="27.75" thickBot="1" x14ac:dyDescent="0.25">
      <c r="A93" s="72">
        <v>92</v>
      </c>
      <c r="B93" s="61"/>
      <c r="C93" s="77"/>
    </row>
    <row r="94" spans="1:3" s="64" customFormat="1" ht="27.75" thickBot="1" x14ac:dyDescent="0.25">
      <c r="A94" s="73">
        <v>93</v>
      </c>
      <c r="B94" s="61"/>
      <c r="C94" s="77"/>
    </row>
    <row r="95" spans="1:3" s="64" customFormat="1" ht="27.75" thickBot="1" x14ac:dyDescent="0.25">
      <c r="A95" s="72">
        <v>94</v>
      </c>
      <c r="B95" s="61"/>
      <c r="C95" s="78"/>
    </row>
    <row r="96" spans="1:3" s="64" customFormat="1" ht="27.75" thickBot="1" x14ac:dyDescent="0.25">
      <c r="A96" s="73">
        <v>95</v>
      </c>
      <c r="B96" s="61"/>
      <c r="C96" s="78"/>
    </row>
    <row r="97" spans="1:3" s="64" customFormat="1" ht="27.75" thickBot="1" x14ac:dyDescent="0.25">
      <c r="A97" s="72">
        <v>96</v>
      </c>
      <c r="B97" s="61"/>
      <c r="C97" s="78"/>
    </row>
    <row r="98" spans="1:3" s="64" customFormat="1" ht="27.75" thickBot="1" x14ac:dyDescent="0.25">
      <c r="A98" s="73">
        <v>97</v>
      </c>
      <c r="B98" s="61"/>
      <c r="C98" s="78"/>
    </row>
    <row r="99" spans="1:3" s="64" customFormat="1" ht="27.75" thickBot="1" x14ac:dyDescent="0.25">
      <c r="A99" s="72">
        <v>98</v>
      </c>
      <c r="B99" s="61"/>
      <c r="C99" s="78"/>
    </row>
    <row r="100" spans="1:3" s="64" customFormat="1" ht="27.75" thickBot="1" x14ac:dyDescent="0.25">
      <c r="A100" s="73">
        <v>99</v>
      </c>
      <c r="B100" s="61"/>
      <c r="C100" s="78"/>
    </row>
    <row r="101" spans="1:3" s="64" customFormat="1" ht="27.75" thickBot="1" x14ac:dyDescent="0.25">
      <c r="A101" s="72">
        <v>100</v>
      </c>
      <c r="B101" s="61"/>
      <c r="C101" s="78"/>
    </row>
    <row r="102" spans="1:3" s="64" customFormat="1" ht="27.75" thickBot="1" x14ac:dyDescent="0.25">
      <c r="A102" s="72">
        <v>101</v>
      </c>
      <c r="B102" s="61"/>
      <c r="C102" s="78"/>
    </row>
    <row r="103" spans="1:3" s="64" customFormat="1" ht="27.75" thickBot="1" x14ac:dyDescent="0.25">
      <c r="A103" s="73">
        <v>102</v>
      </c>
      <c r="B103" s="61"/>
      <c r="C103" s="78"/>
    </row>
    <row r="104" spans="1:3" s="64" customFormat="1" ht="27.75" thickBot="1" x14ac:dyDescent="0.25">
      <c r="A104" s="72">
        <v>103</v>
      </c>
      <c r="B104" s="61"/>
      <c r="C104" s="78"/>
    </row>
    <row r="105" spans="1:3" s="64" customFormat="1" ht="27.75" thickBot="1" x14ac:dyDescent="0.25">
      <c r="A105" s="73">
        <v>104</v>
      </c>
      <c r="B105" s="61"/>
      <c r="C105" s="78"/>
    </row>
    <row r="106" spans="1:3" s="64" customFormat="1" ht="27.75" thickBot="1" x14ac:dyDescent="0.25">
      <c r="A106" s="72">
        <v>105</v>
      </c>
      <c r="B106" s="61"/>
      <c r="C106" s="78"/>
    </row>
    <row r="107" spans="1:3" s="64" customFormat="1" ht="27.75" thickBot="1" x14ac:dyDescent="0.25">
      <c r="A107" s="73">
        <v>106</v>
      </c>
      <c r="B107" s="61"/>
      <c r="C107" s="79"/>
    </row>
    <row r="108" spans="1:3" s="64" customFormat="1" ht="27.75" thickBot="1" x14ac:dyDescent="0.25">
      <c r="A108" s="72">
        <v>107</v>
      </c>
      <c r="B108" s="61"/>
      <c r="C108" s="79"/>
    </row>
    <row r="109" spans="1:3" s="64" customFormat="1" ht="27.75" thickBot="1" x14ac:dyDescent="0.25">
      <c r="A109" s="73">
        <v>108</v>
      </c>
      <c r="B109" s="61"/>
      <c r="C109" s="79"/>
    </row>
    <row r="110" spans="1:3" s="64" customFormat="1" ht="27.75" thickBot="1" x14ac:dyDescent="0.25">
      <c r="A110" s="72">
        <v>109</v>
      </c>
      <c r="B110" s="61"/>
      <c r="C110" s="79"/>
    </row>
    <row r="111" spans="1:3" s="64" customFormat="1" ht="27.75" thickBot="1" x14ac:dyDescent="0.25">
      <c r="A111" s="73">
        <v>110</v>
      </c>
      <c r="B111" s="61"/>
      <c r="C111" s="79"/>
    </row>
    <row r="112" spans="1:3" s="64" customFormat="1" ht="27.75" thickBot="1" x14ac:dyDescent="0.25">
      <c r="A112" s="72">
        <v>111</v>
      </c>
      <c r="B112" s="61"/>
      <c r="C112" s="79"/>
    </row>
    <row r="113" spans="1:3" s="64" customFormat="1" ht="27.75" thickBot="1" x14ac:dyDescent="0.25">
      <c r="A113" s="73">
        <v>112</v>
      </c>
      <c r="B113" s="61"/>
      <c r="C113" s="79"/>
    </row>
    <row r="114" spans="1:3" s="64" customFormat="1" ht="27.75" thickBot="1" x14ac:dyDescent="0.25">
      <c r="A114" s="72">
        <v>113</v>
      </c>
      <c r="B114" s="61"/>
      <c r="C114" s="79"/>
    </row>
    <row r="115" spans="1:3" s="64" customFormat="1" ht="26.25" thickBot="1" x14ac:dyDescent="0.25">
      <c r="A115" s="73">
        <v>114</v>
      </c>
      <c r="B115" s="61"/>
      <c r="C115" s="80"/>
    </row>
    <row r="116" spans="1:3" s="64" customFormat="1" ht="26.25" thickBot="1" x14ac:dyDescent="0.25">
      <c r="A116" s="72">
        <v>115</v>
      </c>
      <c r="B116" s="61"/>
      <c r="C116" s="80"/>
    </row>
    <row r="117" spans="1:3" s="64" customFormat="1" ht="26.25" thickBot="1" x14ac:dyDescent="0.25">
      <c r="A117" s="73">
        <v>116</v>
      </c>
      <c r="B117" s="61"/>
      <c r="C117" s="80"/>
    </row>
    <row r="118" spans="1:3" s="64" customFormat="1" ht="26.25" thickBot="1" x14ac:dyDescent="0.25">
      <c r="A118" s="72">
        <v>117</v>
      </c>
      <c r="B118" s="61"/>
      <c r="C118" s="80"/>
    </row>
    <row r="119" spans="1:3" s="64" customFormat="1" ht="26.25" thickBot="1" x14ac:dyDescent="0.25">
      <c r="A119" s="73">
        <v>118</v>
      </c>
      <c r="B119" s="61"/>
      <c r="C119" s="80"/>
    </row>
    <row r="120" spans="1:3" s="64" customFormat="1" ht="26.25" thickBot="1" x14ac:dyDescent="0.25">
      <c r="A120" s="72">
        <v>119</v>
      </c>
      <c r="B120" s="61"/>
      <c r="C120" s="80"/>
    </row>
    <row r="121" spans="1:3" ht="27.75" thickBot="1" x14ac:dyDescent="0.25">
      <c r="A121" s="37">
        <v>120</v>
      </c>
      <c r="B121" s="23"/>
      <c r="C121" s="79"/>
    </row>
    <row r="122" spans="1:3" ht="27.75" thickBot="1" x14ac:dyDescent="0.25">
      <c r="A122" s="74">
        <v>121</v>
      </c>
      <c r="B122" s="23"/>
      <c r="C122" s="79"/>
    </row>
    <row r="123" spans="1:3" ht="27.75" thickBot="1" x14ac:dyDescent="0.25">
      <c r="A123" s="37">
        <v>122</v>
      </c>
      <c r="B123" s="23"/>
      <c r="C123" s="79"/>
    </row>
    <row r="124" spans="1:3" ht="27.75" thickBot="1" x14ac:dyDescent="0.25">
      <c r="A124" s="74">
        <v>123</v>
      </c>
      <c r="B124" s="23"/>
      <c r="C124" s="81"/>
    </row>
    <row r="125" spans="1:3" ht="27.75" thickBot="1" x14ac:dyDescent="0.25">
      <c r="A125" s="37">
        <v>124</v>
      </c>
      <c r="B125" s="23"/>
      <c r="C125" s="81"/>
    </row>
    <row r="126" spans="1:3" ht="27.75" thickBot="1" x14ac:dyDescent="0.25">
      <c r="A126" s="74">
        <v>125</v>
      </c>
      <c r="B126" s="23"/>
      <c r="C126" s="81"/>
    </row>
    <row r="127" spans="1:3" ht="27.75" thickBot="1" x14ac:dyDescent="0.25">
      <c r="A127" s="74">
        <v>126</v>
      </c>
      <c r="B127" s="23"/>
      <c r="C127" s="81"/>
    </row>
    <row r="128" spans="1:3" ht="27.75" thickBot="1" x14ac:dyDescent="0.25">
      <c r="A128" s="37">
        <v>127</v>
      </c>
      <c r="B128" s="23"/>
      <c r="C128" s="81"/>
    </row>
    <row r="129" spans="1:3" ht="27.75" thickBot="1" x14ac:dyDescent="0.25">
      <c r="A129" s="74">
        <v>128</v>
      </c>
      <c r="B129" s="23"/>
      <c r="C129" s="81"/>
    </row>
    <row r="130" spans="1:3" ht="26.25" thickBot="1" x14ac:dyDescent="0.25">
      <c r="A130" s="37">
        <v>129</v>
      </c>
      <c r="B130" s="23"/>
      <c r="C130" s="82"/>
    </row>
    <row r="131" spans="1:3" ht="13.5" thickBot="1" x14ac:dyDescent="0.25">
      <c r="A131" s="74">
        <v>130</v>
      </c>
      <c r="B131" s="23"/>
      <c r="C131" s="2"/>
    </row>
    <row r="132" spans="1:3" ht="13.5" thickBot="1" x14ac:dyDescent="0.25">
      <c r="A132" s="37">
        <v>131</v>
      </c>
      <c r="B132" s="23"/>
      <c r="C132" s="2"/>
    </row>
    <row r="133" spans="1:3" ht="13.5" thickBot="1" x14ac:dyDescent="0.25">
      <c r="A133" s="74">
        <v>132</v>
      </c>
      <c r="B133" s="23"/>
      <c r="C133" s="2"/>
    </row>
    <row r="134" spans="1:3" ht="13.5" thickBot="1" x14ac:dyDescent="0.25">
      <c r="A134" s="37">
        <v>133</v>
      </c>
      <c r="B134" s="23"/>
      <c r="C134" s="2"/>
    </row>
    <row r="135" spans="1:3" ht="13.5" thickBot="1" x14ac:dyDescent="0.25">
      <c r="A135" s="74">
        <v>134</v>
      </c>
      <c r="B135" s="23"/>
      <c r="C135" s="2"/>
    </row>
    <row r="136" spans="1:3" ht="13.5" thickBot="1" x14ac:dyDescent="0.25">
      <c r="A136" s="37">
        <v>135</v>
      </c>
      <c r="B136" s="23"/>
      <c r="C136" s="2"/>
    </row>
    <row r="137" spans="1:3" ht="13.5" thickBot="1" x14ac:dyDescent="0.25">
      <c r="A137" s="74">
        <v>136</v>
      </c>
      <c r="B137" s="23"/>
      <c r="C137" s="2"/>
    </row>
    <row r="138" spans="1:3" ht="13.5" thickBot="1" x14ac:dyDescent="0.25">
      <c r="A138" s="37">
        <v>137</v>
      </c>
      <c r="B138" s="23"/>
      <c r="C138" s="2"/>
    </row>
    <row r="139" spans="1:3" ht="13.5" thickBot="1" x14ac:dyDescent="0.25">
      <c r="A139" s="74">
        <v>138</v>
      </c>
      <c r="B139" s="23"/>
      <c r="C139" s="2"/>
    </row>
    <row r="140" spans="1:3" ht="13.5" thickBot="1" x14ac:dyDescent="0.25">
      <c r="A140" s="37">
        <v>139</v>
      </c>
      <c r="B140" s="23"/>
      <c r="C140" s="2"/>
    </row>
    <row r="141" spans="1:3" ht="13.5" thickBot="1" x14ac:dyDescent="0.25">
      <c r="A141" s="74">
        <v>140</v>
      </c>
      <c r="B141" s="23"/>
      <c r="C141" s="2"/>
    </row>
    <row r="142" spans="1:3" ht="13.5" thickBot="1" x14ac:dyDescent="0.25">
      <c r="A142" s="37">
        <v>141</v>
      </c>
      <c r="B142" s="23"/>
      <c r="C142" s="2"/>
    </row>
    <row r="143" spans="1:3" ht="13.5" thickBot="1" x14ac:dyDescent="0.25">
      <c r="A143" s="74">
        <v>142</v>
      </c>
      <c r="B143" s="23"/>
      <c r="C143" s="2"/>
    </row>
    <row r="144" spans="1:3" ht="13.5" thickBot="1" x14ac:dyDescent="0.25">
      <c r="A144" s="37">
        <v>143</v>
      </c>
      <c r="B144" s="23"/>
      <c r="C144" s="2"/>
    </row>
    <row r="145" spans="1:3" ht="13.5" thickBot="1" x14ac:dyDescent="0.25">
      <c r="A145" s="74">
        <v>144</v>
      </c>
      <c r="B145" s="23"/>
      <c r="C145" s="2"/>
    </row>
    <row r="146" spans="1:3" ht="13.5" thickBot="1" x14ac:dyDescent="0.25">
      <c r="A146" s="37">
        <v>145</v>
      </c>
      <c r="B146" s="23"/>
      <c r="C146" s="2"/>
    </row>
    <row r="147" spans="1:3" ht="13.5" thickBot="1" x14ac:dyDescent="0.25">
      <c r="A147" s="74">
        <v>146</v>
      </c>
      <c r="B147" s="23"/>
      <c r="C147" s="2"/>
    </row>
    <row r="148" spans="1:3" ht="13.5" thickBot="1" x14ac:dyDescent="0.25">
      <c r="A148" s="37">
        <v>147</v>
      </c>
      <c r="B148" s="23"/>
      <c r="C148" s="2"/>
    </row>
    <row r="149" spans="1:3" ht="13.5" thickBot="1" x14ac:dyDescent="0.25">
      <c r="A149" s="74">
        <v>148</v>
      </c>
      <c r="B149" s="23"/>
      <c r="C149" s="2"/>
    </row>
    <row r="150" spans="1:3" ht="13.5" thickBot="1" x14ac:dyDescent="0.25">
      <c r="A150" s="37">
        <v>149</v>
      </c>
      <c r="B150" s="23"/>
      <c r="C150" s="2"/>
    </row>
    <row r="151" spans="1:3" ht="13.5" thickBot="1" x14ac:dyDescent="0.25">
      <c r="A151" s="74">
        <v>150</v>
      </c>
      <c r="B151" s="23"/>
      <c r="C151" s="2"/>
    </row>
    <row r="152" spans="1:3" ht="13.5" thickBot="1" x14ac:dyDescent="0.25">
      <c r="A152" s="74">
        <v>151</v>
      </c>
      <c r="B152" s="23"/>
      <c r="C152" s="2"/>
    </row>
    <row r="153" spans="1:3" ht="13.5" thickBot="1" x14ac:dyDescent="0.25">
      <c r="A153" s="37">
        <v>152</v>
      </c>
      <c r="B153" s="23"/>
      <c r="C153" s="2"/>
    </row>
    <row r="154" spans="1:3" ht="13.5" thickBot="1" x14ac:dyDescent="0.25">
      <c r="A154" s="74">
        <v>153</v>
      </c>
      <c r="B154" s="23"/>
      <c r="C154" s="2"/>
    </row>
    <row r="155" spans="1:3" ht="13.5" thickBot="1" x14ac:dyDescent="0.25">
      <c r="A155" s="37">
        <v>154</v>
      </c>
      <c r="B155" s="23"/>
      <c r="C155" s="2"/>
    </row>
    <row r="156" spans="1:3" ht="13.5" thickBot="1" x14ac:dyDescent="0.25">
      <c r="A156" s="74">
        <v>155</v>
      </c>
      <c r="B156" s="23"/>
      <c r="C156" s="2"/>
    </row>
    <row r="157" spans="1:3" ht="13.5" thickBot="1" x14ac:dyDescent="0.25">
      <c r="A157" s="37">
        <v>156</v>
      </c>
      <c r="B157" s="23"/>
      <c r="C157" s="2"/>
    </row>
    <row r="158" spans="1:3" ht="13.5" thickBot="1" x14ac:dyDescent="0.25">
      <c r="A158" s="74">
        <v>157</v>
      </c>
      <c r="B158" s="23"/>
      <c r="C158" s="2"/>
    </row>
    <row r="159" spans="1:3" ht="13.5" thickBot="1" x14ac:dyDescent="0.25">
      <c r="A159" s="37">
        <v>158</v>
      </c>
      <c r="B159" s="23"/>
      <c r="C159" s="2"/>
    </row>
    <row r="160" spans="1:3" ht="13.5" thickBot="1" x14ac:dyDescent="0.25">
      <c r="A160" s="74">
        <v>159</v>
      </c>
      <c r="B160" s="23"/>
      <c r="C160" s="2"/>
    </row>
    <row r="161" spans="1:3" ht="13.5" thickBot="1" x14ac:dyDescent="0.25">
      <c r="A161" s="37">
        <v>160</v>
      </c>
      <c r="B161" s="23"/>
      <c r="C161" s="2"/>
    </row>
    <row r="162" spans="1:3" ht="13.5" thickBot="1" x14ac:dyDescent="0.25">
      <c r="A162" s="74">
        <v>161</v>
      </c>
      <c r="B162" s="23"/>
      <c r="C162" s="2"/>
    </row>
    <row r="163" spans="1:3" ht="13.5" thickBot="1" x14ac:dyDescent="0.25">
      <c r="A163" s="37">
        <v>162</v>
      </c>
      <c r="B163" s="23"/>
      <c r="C163" s="2"/>
    </row>
    <row r="164" spans="1:3" ht="13.5" thickBot="1" x14ac:dyDescent="0.25">
      <c r="A164" s="74">
        <v>163</v>
      </c>
      <c r="B164" s="23"/>
      <c r="C164" s="2"/>
    </row>
    <row r="165" spans="1:3" ht="13.5" thickBot="1" x14ac:dyDescent="0.25">
      <c r="A165" s="37">
        <v>164</v>
      </c>
      <c r="B165" s="23"/>
      <c r="C165" s="2"/>
    </row>
    <row r="166" spans="1:3" ht="13.5" thickBot="1" x14ac:dyDescent="0.25">
      <c r="A166" s="74">
        <v>165</v>
      </c>
      <c r="B166" s="23"/>
      <c r="C166" s="2"/>
    </row>
    <row r="167" spans="1:3" ht="13.5" thickBot="1" x14ac:dyDescent="0.25">
      <c r="A167" s="37">
        <v>166</v>
      </c>
      <c r="B167" s="23"/>
      <c r="C167" s="2"/>
    </row>
    <row r="168" spans="1:3" ht="13.5" thickBot="1" x14ac:dyDescent="0.25">
      <c r="A168" s="74">
        <v>167</v>
      </c>
      <c r="B168" s="23"/>
      <c r="C168" s="2"/>
    </row>
    <row r="169" spans="1:3" ht="13.5" thickBot="1" x14ac:dyDescent="0.25">
      <c r="A169" s="37">
        <v>168</v>
      </c>
      <c r="B169" s="23"/>
      <c r="C169" s="2"/>
    </row>
    <row r="170" spans="1:3" ht="13.5" thickBot="1" x14ac:dyDescent="0.25">
      <c r="A170" s="74">
        <v>169</v>
      </c>
      <c r="B170" s="23"/>
      <c r="C170" s="2"/>
    </row>
    <row r="171" spans="1:3" ht="13.5" thickBot="1" x14ac:dyDescent="0.25">
      <c r="A171" s="37">
        <v>170</v>
      </c>
      <c r="B171" s="23"/>
      <c r="C171" s="2"/>
    </row>
    <row r="172" spans="1:3" ht="13.5" thickBot="1" x14ac:dyDescent="0.25">
      <c r="A172" s="74">
        <v>171</v>
      </c>
      <c r="B172" s="23"/>
      <c r="C172" s="2"/>
    </row>
    <row r="173" spans="1:3" ht="13.5" thickBot="1" x14ac:dyDescent="0.25">
      <c r="A173" s="37">
        <v>172</v>
      </c>
      <c r="B173" s="23"/>
      <c r="C173" s="2"/>
    </row>
    <row r="174" spans="1:3" ht="13.5" thickBot="1" x14ac:dyDescent="0.25">
      <c r="A174" s="74">
        <v>173</v>
      </c>
      <c r="B174" s="23"/>
      <c r="C174" s="2"/>
    </row>
    <row r="175" spans="1:3" ht="13.5" thickBot="1" x14ac:dyDescent="0.25">
      <c r="A175" s="37">
        <v>174</v>
      </c>
      <c r="B175" s="23"/>
      <c r="C175" s="2"/>
    </row>
    <row r="176" spans="1:3" ht="13.5" thickBot="1" x14ac:dyDescent="0.25">
      <c r="A176" s="74">
        <v>175</v>
      </c>
      <c r="B176" s="23"/>
      <c r="C176" s="2"/>
    </row>
    <row r="177" spans="1:3" ht="13.5" thickBot="1" x14ac:dyDescent="0.25">
      <c r="A177" s="74">
        <v>176</v>
      </c>
      <c r="B177" s="23"/>
      <c r="C177" s="2"/>
    </row>
    <row r="178" spans="1:3" ht="13.5" thickBot="1" x14ac:dyDescent="0.25">
      <c r="A178" s="37">
        <v>177</v>
      </c>
      <c r="B178" s="23"/>
      <c r="C178" s="2"/>
    </row>
    <row r="179" spans="1:3" ht="13.5" thickBot="1" x14ac:dyDescent="0.25">
      <c r="A179" s="74">
        <v>178</v>
      </c>
      <c r="B179" s="23"/>
      <c r="C179" s="2"/>
    </row>
    <row r="180" spans="1:3" ht="13.5" thickBot="1" x14ac:dyDescent="0.25">
      <c r="A180" s="37">
        <v>179</v>
      </c>
      <c r="B180" s="23"/>
      <c r="C180" s="2"/>
    </row>
    <row r="181" spans="1:3" ht="13.5" thickBot="1" x14ac:dyDescent="0.25">
      <c r="A181" s="74">
        <v>180</v>
      </c>
      <c r="B181" s="23"/>
      <c r="C181" s="2"/>
    </row>
    <row r="182" spans="1:3" ht="13.5" thickBot="1" x14ac:dyDescent="0.25">
      <c r="A182" s="37">
        <v>181</v>
      </c>
      <c r="B182" s="23"/>
      <c r="C182" s="2"/>
    </row>
    <row r="183" spans="1:3" ht="13.5" thickBot="1" x14ac:dyDescent="0.25">
      <c r="A183" s="74">
        <v>182</v>
      </c>
      <c r="B183" s="23"/>
      <c r="C183" s="2"/>
    </row>
    <row r="184" spans="1:3" ht="13.5" thickBot="1" x14ac:dyDescent="0.25">
      <c r="A184" s="37">
        <v>183</v>
      </c>
      <c r="B184" s="23"/>
      <c r="C184" s="2"/>
    </row>
    <row r="185" spans="1:3" ht="13.5" thickBot="1" x14ac:dyDescent="0.25">
      <c r="A185" s="74">
        <v>184</v>
      </c>
      <c r="B185" s="23"/>
      <c r="C185" s="2"/>
    </row>
    <row r="186" spans="1:3" ht="13.5" thickBot="1" x14ac:dyDescent="0.25">
      <c r="A186" s="37">
        <v>185</v>
      </c>
      <c r="B186" s="23"/>
      <c r="C186" s="2"/>
    </row>
    <row r="187" spans="1:3" ht="13.5" thickBot="1" x14ac:dyDescent="0.25">
      <c r="A187" s="74">
        <v>186</v>
      </c>
      <c r="B187" s="23"/>
      <c r="C187" s="2"/>
    </row>
    <row r="188" spans="1:3" ht="13.5" thickBot="1" x14ac:dyDescent="0.25">
      <c r="A188" s="37">
        <v>187</v>
      </c>
      <c r="B188" s="23"/>
      <c r="C188" s="2"/>
    </row>
    <row r="189" spans="1:3" ht="13.5" thickBot="1" x14ac:dyDescent="0.25">
      <c r="A189" s="74">
        <v>188</v>
      </c>
      <c r="B189" s="23"/>
      <c r="C189" s="2"/>
    </row>
    <row r="190" spans="1:3" ht="13.5" thickBot="1" x14ac:dyDescent="0.25">
      <c r="A190" s="37">
        <v>189</v>
      </c>
      <c r="B190" s="23"/>
      <c r="C190" s="2"/>
    </row>
    <row r="191" spans="1:3" ht="13.5" thickBot="1" x14ac:dyDescent="0.25">
      <c r="A191" s="74">
        <v>190</v>
      </c>
      <c r="B191" s="23"/>
      <c r="C191" s="2"/>
    </row>
    <row r="192" spans="1:3" ht="13.5" thickBot="1" x14ac:dyDescent="0.25">
      <c r="A192" s="37">
        <v>191</v>
      </c>
      <c r="B192" s="23"/>
      <c r="C192" s="2"/>
    </row>
    <row r="193" spans="1:3" ht="13.5" thickBot="1" x14ac:dyDescent="0.25">
      <c r="A193" s="74">
        <v>192</v>
      </c>
      <c r="B193" s="23"/>
      <c r="C193" s="2"/>
    </row>
    <row r="194" spans="1:3" ht="13.5" thickBot="1" x14ac:dyDescent="0.25">
      <c r="A194" s="37">
        <v>193</v>
      </c>
      <c r="B194" s="23"/>
      <c r="C194" s="2"/>
    </row>
    <row r="195" spans="1:3" ht="13.5" thickBot="1" x14ac:dyDescent="0.25">
      <c r="A195" s="74">
        <v>194</v>
      </c>
      <c r="B195" s="23"/>
      <c r="C195" s="2"/>
    </row>
    <row r="196" spans="1:3" ht="13.5" thickBot="1" x14ac:dyDescent="0.25">
      <c r="A196" s="37">
        <v>195</v>
      </c>
      <c r="B196" s="23"/>
      <c r="C196" s="2"/>
    </row>
    <row r="197" spans="1:3" ht="13.5" thickBot="1" x14ac:dyDescent="0.25">
      <c r="A197" s="74">
        <v>196</v>
      </c>
      <c r="B197" s="23"/>
      <c r="C197" s="2"/>
    </row>
    <row r="198" spans="1:3" ht="13.5" thickBot="1" x14ac:dyDescent="0.25">
      <c r="A198" s="37">
        <v>197</v>
      </c>
      <c r="B198" s="23"/>
      <c r="C198" s="2"/>
    </row>
    <row r="199" spans="1:3" ht="13.5" thickBot="1" x14ac:dyDescent="0.25">
      <c r="A199" s="74">
        <v>198</v>
      </c>
      <c r="B199" s="23"/>
      <c r="C199" s="2"/>
    </row>
    <row r="200" spans="1:3" ht="13.5" thickBot="1" x14ac:dyDescent="0.25">
      <c r="A200" s="37">
        <v>199</v>
      </c>
      <c r="B200" s="23"/>
      <c r="C200" s="2"/>
    </row>
    <row r="201" spans="1:3" ht="13.5" thickBot="1" x14ac:dyDescent="0.25">
      <c r="A201" s="74">
        <v>200</v>
      </c>
      <c r="B201" s="23"/>
      <c r="C201" s="2"/>
    </row>
    <row r="202" spans="1:3" ht="13.5" thickBot="1" x14ac:dyDescent="0.25">
      <c r="A202" s="74">
        <v>201</v>
      </c>
      <c r="B202" s="23"/>
      <c r="C202" s="2"/>
    </row>
    <row r="203" spans="1:3" ht="13.5" thickBot="1" x14ac:dyDescent="0.25">
      <c r="A203" s="37">
        <v>202</v>
      </c>
      <c r="B203" s="23"/>
      <c r="C203" s="2"/>
    </row>
    <row r="204" spans="1:3" ht="13.5" thickBot="1" x14ac:dyDescent="0.25">
      <c r="A204" s="74">
        <v>203</v>
      </c>
      <c r="B204" s="23"/>
      <c r="C204" s="2"/>
    </row>
    <row r="205" spans="1:3" ht="13.5" thickBot="1" x14ac:dyDescent="0.25">
      <c r="A205" s="37">
        <v>204</v>
      </c>
      <c r="B205" s="23"/>
      <c r="C205" s="2"/>
    </row>
    <row r="206" spans="1:3" ht="13.5" thickBot="1" x14ac:dyDescent="0.25">
      <c r="A206" s="74">
        <v>205</v>
      </c>
      <c r="B206" s="23"/>
      <c r="C206" s="2"/>
    </row>
    <row r="207" spans="1:3" ht="13.5" thickBot="1" x14ac:dyDescent="0.25">
      <c r="A207" s="37">
        <v>206</v>
      </c>
      <c r="B207" s="23"/>
      <c r="C207" s="2"/>
    </row>
    <row r="208" spans="1:3" ht="13.5" thickBot="1" x14ac:dyDescent="0.25">
      <c r="A208" s="74">
        <v>207</v>
      </c>
      <c r="B208" s="23"/>
      <c r="C208" s="2"/>
    </row>
    <row r="209" spans="1:3" ht="13.5" thickBot="1" x14ac:dyDescent="0.25">
      <c r="A209" s="37">
        <v>208</v>
      </c>
      <c r="B209" s="23"/>
      <c r="C209" s="2"/>
    </row>
    <row r="210" spans="1:3" ht="13.5" thickBot="1" x14ac:dyDescent="0.25">
      <c r="A210" s="74">
        <v>209</v>
      </c>
      <c r="B210" s="23"/>
      <c r="C210" s="2"/>
    </row>
    <row r="211" spans="1:3" ht="13.5" thickBot="1" x14ac:dyDescent="0.25">
      <c r="A211" s="37">
        <v>210</v>
      </c>
      <c r="B211" s="23"/>
      <c r="C211" s="2"/>
    </row>
    <row r="212" spans="1:3" ht="13.5" thickBot="1" x14ac:dyDescent="0.25">
      <c r="A212" s="74">
        <v>211</v>
      </c>
      <c r="B212" s="23"/>
      <c r="C212" s="2"/>
    </row>
    <row r="213" spans="1:3" ht="13.5" thickBot="1" x14ac:dyDescent="0.25">
      <c r="A213" s="37">
        <v>212</v>
      </c>
      <c r="B213" s="23"/>
      <c r="C213" s="2"/>
    </row>
    <row r="214" spans="1:3" ht="13.5" thickBot="1" x14ac:dyDescent="0.25">
      <c r="A214" s="74">
        <v>213</v>
      </c>
      <c r="B214" s="23"/>
      <c r="C214" s="2"/>
    </row>
    <row r="215" spans="1:3" ht="13.5" thickBot="1" x14ac:dyDescent="0.25">
      <c r="A215" s="37">
        <v>214</v>
      </c>
      <c r="B215" s="23"/>
      <c r="C215" s="2"/>
    </row>
    <row r="216" spans="1:3" ht="13.5" thickBot="1" x14ac:dyDescent="0.25">
      <c r="A216" s="74">
        <v>215</v>
      </c>
      <c r="B216" s="23"/>
      <c r="C216" s="2"/>
    </row>
    <row r="217" spans="1:3" ht="13.5" thickBot="1" x14ac:dyDescent="0.25">
      <c r="A217" s="37">
        <v>216</v>
      </c>
      <c r="B217" s="23"/>
      <c r="C217" s="2"/>
    </row>
    <row r="218" spans="1:3" ht="13.5" thickBot="1" x14ac:dyDescent="0.25">
      <c r="A218" s="74">
        <v>217</v>
      </c>
      <c r="B218" s="23"/>
      <c r="C218" s="2"/>
    </row>
    <row r="219" spans="1:3" ht="13.5" thickBot="1" x14ac:dyDescent="0.25">
      <c r="A219" s="37">
        <v>218</v>
      </c>
      <c r="B219" s="23"/>
      <c r="C219" s="2"/>
    </row>
    <row r="220" spans="1:3" ht="13.5" thickBot="1" x14ac:dyDescent="0.25">
      <c r="A220" s="74">
        <v>219</v>
      </c>
      <c r="B220" s="23"/>
      <c r="C220" s="2"/>
    </row>
    <row r="221" spans="1:3" ht="13.5" thickBot="1" x14ac:dyDescent="0.25">
      <c r="A221" s="37">
        <v>220</v>
      </c>
      <c r="B221" s="23"/>
      <c r="C221" s="2"/>
    </row>
    <row r="222" spans="1:3" ht="13.5" thickBot="1" x14ac:dyDescent="0.25">
      <c r="A222" s="74">
        <v>221</v>
      </c>
      <c r="B222" s="23"/>
      <c r="C222" s="2"/>
    </row>
    <row r="223" spans="1:3" ht="13.5" thickBot="1" x14ac:dyDescent="0.25">
      <c r="A223" s="37">
        <v>222</v>
      </c>
      <c r="B223" s="23"/>
      <c r="C223" s="2"/>
    </row>
    <row r="224" spans="1:3" ht="13.5" thickBot="1" x14ac:dyDescent="0.25">
      <c r="A224" s="74">
        <v>223</v>
      </c>
      <c r="B224" s="23"/>
      <c r="C224" s="2"/>
    </row>
    <row r="225" spans="1:3" ht="13.5" thickBot="1" x14ac:dyDescent="0.25">
      <c r="A225" s="37">
        <v>224</v>
      </c>
      <c r="B225" s="23"/>
      <c r="C225" s="2"/>
    </row>
    <row r="226" spans="1:3" ht="13.5" thickBot="1" x14ac:dyDescent="0.25">
      <c r="A226" s="74">
        <v>225</v>
      </c>
      <c r="B226" s="23"/>
      <c r="C226" s="2"/>
    </row>
    <row r="227" spans="1:3" ht="13.5" thickBot="1" x14ac:dyDescent="0.25">
      <c r="A227" s="74">
        <v>226</v>
      </c>
      <c r="B227" s="23"/>
      <c r="C227" s="2"/>
    </row>
    <row r="228" spans="1:3" ht="13.5" thickBot="1" x14ac:dyDescent="0.25">
      <c r="A228" s="37">
        <v>227</v>
      </c>
      <c r="B228" s="23"/>
      <c r="C228" s="2"/>
    </row>
    <row r="229" spans="1:3" ht="13.5" thickBot="1" x14ac:dyDescent="0.25">
      <c r="A229" s="74">
        <v>228</v>
      </c>
      <c r="B229" s="23"/>
      <c r="C229" s="2"/>
    </row>
    <row r="230" spans="1:3" ht="13.5" thickBot="1" x14ac:dyDescent="0.25">
      <c r="A230" s="37">
        <v>229</v>
      </c>
      <c r="B230" s="23"/>
      <c r="C230" s="2"/>
    </row>
    <row r="231" spans="1:3" ht="13.5" thickBot="1" x14ac:dyDescent="0.25">
      <c r="A231" s="74">
        <v>230</v>
      </c>
      <c r="B231" s="23"/>
      <c r="C231" s="2"/>
    </row>
    <row r="232" spans="1:3" ht="13.5" thickBot="1" x14ac:dyDescent="0.25">
      <c r="A232" s="37">
        <v>231</v>
      </c>
      <c r="B232" s="23"/>
      <c r="C232" s="2"/>
    </row>
    <row r="233" spans="1:3" ht="13.5" thickBot="1" x14ac:dyDescent="0.25">
      <c r="A233" s="74">
        <v>232</v>
      </c>
      <c r="B233" s="23"/>
      <c r="C233" s="2"/>
    </row>
    <row r="234" spans="1:3" ht="13.5" thickBot="1" x14ac:dyDescent="0.25">
      <c r="A234" s="37">
        <v>233</v>
      </c>
      <c r="B234" s="23"/>
      <c r="C234" s="2"/>
    </row>
    <row r="235" spans="1:3" ht="13.5" thickBot="1" x14ac:dyDescent="0.25">
      <c r="A235" s="74">
        <v>234</v>
      </c>
      <c r="B235" s="23"/>
      <c r="C235" s="2"/>
    </row>
    <row r="236" spans="1:3" ht="13.5" thickBot="1" x14ac:dyDescent="0.25">
      <c r="A236" s="37">
        <v>235</v>
      </c>
      <c r="B236" s="23"/>
      <c r="C236" s="2"/>
    </row>
    <row r="237" spans="1:3" ht="13.5" thickBot="1" x14ac:dyDescent="0.25">
      <c r="A237" s="74">
        <v>236</v>
      </c>
      <c r="B237" s="23"/>
      <c r="C237" s="2"/>
    </row>
    <row r="238" spans="1:3" ht="13.5" thickBot="1" x14ac:dyDescent="0.25">
      <c r="A238" s="37">
        <v>237</v>
      </c>
      <c r="B238" s="23"/>
      <c r="C238" s="2"/>
    </row>
    <row r="239" spans="1:3" ht="13.5" thickBot="1" x14ac:dyDescent="0.25">
      <c r="A239" s="74">
        <v>238</v>
      </c>
      <c r="B239" s="23"/>
      <c r="C239" s="2"/>
    </row>
    <row r="240" spans="1:3" ht="13.5" thickBot="1" x14ac:dyDescent="0.25">
      <c r="A240" s="37">
        <v>239</v>
      </c>
      <c r="B240" s="23"/>
      <c r="C240" s="2"/>
    </row>
    <row r="241" spans="1:3" ht="13.5" thickBot="1" x14ac:dyDescent="0.25">
      <c r="A241" s="74">
        <v>240</v>
      </c>
      <c r="B241" s="23"/>
      <c r="C241" s="2"/>
    </row>
    <row r="242" spans="1:3" ht="13.5" thickBot="1" x14ac:dyDescent="0.25">
      <c r="A242" s="37">
        <v>241</v>
      </c>
      <c r="B242" s="23"/>
      <c r="C242" s="2"/>
    </row>
    <row r="243" spans="1:3" ht="13.5" thickBot="1" x14ac:dyDescent="0.25">
      <c r="A243" s="74">
        <v>242</v>
      </c>
      <c r="B243" s="23"/>
      <c r="C243" s="2"/>
    </row>
    <row r="244" spans="1:3" ht="13.5" thickBot="1" x14ac:dyDescent="0.25">
      <c r="A244" s="37">
        <v>243</v>
      </c>
      <c r="B244" s="23"/>
      <c r="C244" s="2"/>
    </row>
    <row r="245" spans="1:3" ht="13.5" thickBot="1" x14ac:dyDescent="0.25">
      <c r="A245" s="74">
        <v>244</v>
      </c>
      <c r="B245" s="23"/>
      <c r="C245" s="2"/>
    </row>
    <row r="246" spans="1:3" ht="13.5" thickBot="1" x14ac:dyDescent="0.25">
      <c r="A246" s="37">
        <v>245</v>
      </c>
      <c r="B246" s="23"/>
      <c r="C246" s="2"/>
    </row>
    <row r="247" spans="1:3" ht="13.5" thickBot="1" x14ac:dyDescent="0.25">
      <c r="A247" s="74">
        <v>246</v>
      </c>
      <c r="B247" s="23"/>
      <c r="C247" s="2"/>
    </row>
    <row r="248" spans="1:3" ht="13.5" thickBot="1" x14ac:dyDescent="0.25">
      <c r="A248" s="37">
        <v>247</v>
      </c>
      <c r="B248" s="23"/>
      <c r="C248" s="2"/>
    </row>
    <row r="249" spans="1:3" ht="13.5" thickBot="1" x14ac:dyDescent="0.25">
      <c r="A249" s="74">
        <v>248</v>
      </c>
      <c r="B249" s="23"/>
      <c r="C249" s="2"/>
    </row>
    <row r="250" spans="1:3" ht="13.5" thickBot="1" x14ac:dyDescent="0.25">
      <c r="A250" s="37">
        <v>249</v>
      </c>
      <c r="B250" s="23"/>
      <c r="C250" s="2"/>
    </row>
    <row r="251" spans="1:3" ht="13.5" thickBot="1" x14ac:dyDescent="0.25">
      <c r="A251" s="74">
        <v>250</v>
      </c>
      <c r="B251" s="23"/>
      <c r="C251" s="2"/>
    </row>
    <row r="252" spans="1:3" ht="13.5" thickBot="1" x14ac:dyDescent="0.25">
      <c r="A252" s="74">
        <v>251</v>
      </c>
      <c r="B252" s="23"/>
      <c r="C252" s="2"/>
    </row>
    <row r="253" spans="1:3" ht="13.5" thickBot="1" x14ac:dyDescent="0.25">
      <c r="A253" s="37">
        <v>252</v>
      </c>
      <c r="B253" s="23"/>
      <c r="C253" s="2"/>
    </row>
    <row r="254" spans="1:3" ht="13.5" thickBot="1" x14ac:dyDescent="0.25">
      <c r="A254" s="74">
        <v>253</v>
      </c>
      <c r="B254" s="23"/>
      <c r="C254" s="2"/>
    </row>
    <row r="255" spans="1:3" ht="13.5" thickBot="1" x14ac:dyDescent="0.25">
      <c r="A255" s="37">
        <v>254</v>
      </c>
      <c r="B255" s="23"/>
      <c r="C255" s="2"/>
    </row>
    <row r="256" spans="1:3" ht="13.5" thickBot="1" x14ac:dyDescent="0.25">
      <c r="A256" s="74">
        <v>255</v>
      </c>
      <c r="B256" s="23"/>
      <c r="C256" s="2"/>
    </row>
    <row r="257" spans="1:3" ht="13.5" thickBot="1" x14ac:dyDescent="0.25">
      <c r="A257" s="37">
        <v>256</v>
      </c>
      <c r="B257" s="23"/>
      <c r="C257" s="2"/>
    </row>
    <row r="258" spans="1:3" ht="13.5" thickBot="1" x14ac:dyDescent="0.25">
      <c r="A258" s="74">
        <v>257</v>
      </c>
      <c r="B258" s="23"/>
      <c r="C258" s="2"/>
    </row>
    <row r="259" spans="1:3" ht="13.5" thickBot="1" x14ac:dyDescent="0.25">
      <c r="A259" s="37">
        <v>258</v>
      </c>
      <c r="B259" s="23"/>
      <c r="C259" s="2"/>
    </row>
    <row r="260" spans="1:3" ht="13.5" thickBot="1" x14ac:dyDescent="0.25">
      <c r="A260" s="74">
        <v>259</v>
      </c>
      <c r="B260" s="23"/>
      <c r="C260" s="2"/>
    </row>
    <row r="261" spans="1:3" ht="13.5" thickBot="1" x14ac:dyDescent="0.25">
      <c r="A261" s="37">
        <v>260</v>
      </c>
      <c r="B261" s="23"/>
      <c r="C261" s="2"/>
    </row>
    <row r="262" spans="1:3" ht="13.5" thickBot="1" x14ac:dyDescent="0.25">
      <c r="A262" s="74">
        <v>261</v>
      </c>
      <c r="B262" s="23"/>
      <c r="C262" s="2"/>
    </row>
    <row r="263" spans="1:3" ht="13.5" thickBot="1" x14ac:dyDescent="0.25">
      <c r="A263" s="37">
        <v>262</v>
      </c>
      <c r="B263" s="23"/>
      <c r="C263" s="2"/>
    </row>
    <row r="264" spans="1:3" ht="13.5" thickBot="1" x14ac:dyDescent="0.25">
      <c r="A264" s="74">
        <v>263</v>
      </c>
      <c r="B264" s="23"/>
      <c r="C264" s="2"/>
    </row>
    <row r="265" spans="1:3" ht="13.5" thickBot="1" x14ac:dyDescent="0.25">
      <c r="A265" s="37">
        <v>264</v>
      </c>
      <c r="B265" s="23"/>
      <c r="C265" s="2"/>
    </row>
    <row r="266" spans="1:3" ht="13.5" thickBot="1" x14ac:dyDescent="0.25">
      <c r="A266" s="74">
        <v>265</v>
      </c>
      <c r="B266" s="23"/>
      <c r="C266" s="2"/>
    </row>
    <row r="267" spans="1:3" ht="13.5" thickBot="1" x14ac:dyDescent="0.25">
      <c r="A267" s="37">
        <v>266</v>
      </c>
      <c r="B267" s="23"/>
      <c r="C267" s="2"/>
    </row>
    <row r="268" spans="1:3" ht="13.5" thickBot="1" x14ac:dyDescent="0.25">
      <c r="A268" s="74">
        <v>267</v>
      </c>
      <c r="B268" s="23"/>
      <c r="C268" s="2"/>
    </row>
    <row r="269" spans="1:3" ht="13.5" thickBot="1" x14ac:dyDescent="0.25">
      <c r="A269" s="37">
        <v>268</v>
      </c>
      <c r="B269" s="23"/>
      <c r="C269" s="2"/>
    </row>
    <row r="270" spans="1:3" ht="13.5" thickBot="1" x14ac:dyDescent="0.25">
      <c r="A270" s="74">
        <v>269</v>
      </c>
      <c r="B270" s="23"/>
      <c r="C270" s="2"/>
    </row>
    <row r="271" spans="1:3" ht="13.5" thickBot="1" x14ac:dyDescent="0.25">
      <c r="A271" s="37">
        <v>270</v>
      </c>
      <c r="B271" s="23"/>
      <c r="C271" s="2"/>
    </row>
    <row r="272" spans="1:3" ht="13.5" thickBot="1" x14ac:dyDescent="0.25">
      <c r="A272" s="74">
        <v>271</v>
      </c>
      <c r="B272" s="23"/>
      <c r="C272" s="2"/>
    </row>
    <row r="273" spans="1:3" ht="13.5" thickBot="1" x14ac:dyDescent="0.25">
      <c r="A273" s="37">
        <v>272</v>
      </c>
      <c r="B273" s="23"/>
      <c r="C273" s="2"/>
    </row>
    <row r="274" spans="1:3" ht="13.5" thickBot="1" x14ac:dyDescent="0.25">
      <c r="A274" s="74">
        <v>273</v>
      </c>
      <c r="B274" s="23"/>
      <c r="C274" s="2"/>
    </row>
    <row r="275" spans="1:3" ht="13.5" thickBot="1" x14ac:dyDescent="0.25">
      <c r="A275" s="37">
        <v>274</v>
      </c>
      <c r="B275" s="23"/>
      <c r="C275" s="2"/>
    </row>
    <row r="276" spans="1:3" ht="13.5" thickBot="1" x14ac:dyDescent="0.25">
      <c r="A276" s="74">
        <v>275</v>
      </c>
      <c r="B276" s="23"/>
      <c r="C276" s="2"/>
    </row>
    <row r="277" spans="1:3" ht="13.5" thickBot="1" x14ac:dyDescent="0.25">
      <c r="A277" s="74">
        <v>276</v>
      </c>
      <c r="B277" s="23"/>
      <c r="C277" s="2"/>
    </row>
    <row r="278" spans="1:3" ht="13.5" thickBot="1" x14ac:dyDescent="0.25">
      <c r="A278" s="37">
        <v>277</v>
      </c>
      <c r="B278" s="23"/>
      <c r="C278" s="2"/>
    </row>
    <row r="279" spans="1:3" ht="13.5" thickBot="1" x14ac:dyDescent="0.25">
      <c r="A279" s="74">
        <v>278</v>
      </c>
      <c r="B279" s="23"/>
      <c r="C279" s="2"/>
    </row>
    <row r="280" spans="1:3" ht="13.5" thickBot="1" x14ac:dyDescent="0.25">
      <c r="A280" s="37">
        <v>279</v>
      </c>
      <c r="B280" s="23"/>
      <c r="C280" s="2"/>
    </row>
    <row r="281" spans="1:3" ht="13.5" thickBot="1" x14ac:dyDescent="0.25">
      <c r="A281" s="74">
        <v>280</v>
      </c>
      <c r="B281" s="23"/>
      <c r="C281" s="2"/>
    </row>
    <row r="282" spans="1:3" ht="13.5" thickBot="1" x14ac:dyDescent="0.25">
      <c r="A282" s="37">
        <v>281</v>
      </c>
      <c r="B282" s="23"/>
      <c r="C282" s="2"/>
    </row>
    <row r="283" spans="1:3" ht="13.5" thickBot="1" x14ac:dyDescent="0.25">
      <c r="A283" s="74">
        <v>282</v>
      </c>
      <c r="B283" s="23"/>
      <c r="C283" s="2"/>
    </row>
    <row r="284" spans="1:3" ht="13.5" thickBot="1" x14ac:dyDescent="0.25">
      <c r="A284" s="37">
        <v>283</v>
      </c>
      <c r="B284" s="23"/>
      <c r="C284" s="2"/>
    </row>
    <row r="285" spans="1:3" ht="13.5" thickBot="1" x14ac:dyDescent="0.25">
      <c r="A285" s="74">
        <v>284</v>
      </c>
      <c r="B285" s="23"/>
      <c r="C285" s="2"/>
    </row>
    <row r="286" spans="1:3" ht="13.5" thickBot="1" x14ac:dyDescent="0.25">
      <c r="A286" s="37">
        <v>285</v>
      </c>
      <c r="B286" s="23"/>
      <c r="C286" s="2"/>
    </row>
    <row r="287" spans="1:3" ht="13.5" thickBot="1" x14ac:dyDescent="0.25">
      <c r="A287" s="74">
        <v>286</v>
      </c>
      <c r="B287" s="23"/>
      <c r="C287" s="2"/>
    </row>
    <row r="288" spans="1:3" ht="13.5" thickBot="1" x14ac:dyDescent="0.25">
      <c r="A288" s="37">
        <v>287</v>
      </c>
      <c r="B288" s="23"/>
      <c r="C288" s="2"/>
    </row>
    <row r="289" spans="1:3" ht="13.5" thickBot="1" x14ac:dyDescent="0.25">
      <c r="A289" s="74">
        <v>288</v>
      </c>
      <c r="B289" s="23"/>
      <c r="C289" s="2"/>
    </row>
    <row r="290" spans="1:3" ht="13.5" thickBot="1" x14ac:dyDescent="0.25">
      <c r="A290" s="37">
        <v>289</v>
      </c>
      <c r="B290" s="23"/>
      <c r="C290" s="2"/>
    </row>
    <row r="291" spans="1:3" ht="13.5" thickBot="1" x14ac:dyDescent="0.25">
      <c r="A291" s="74">
        <v>290</v>
      </c>
      <c r="B291" s="23"/>
      <c r="C291" s="2"/>
    </row>
    <row r="292" spans="1:3" ht="13.5" thickBot="1" x14ac:dyDescent="0.25">
      <c r="A292" s="37">
        <v>291</v>
      </c>
      <c r="B292" s="23"/>
      <c r="C292" s="2"/>
    </row>
    <row r="293" spans="1:3" ht="13.5" thickBot="1" x14ac:dyDescent="0.25">
      <c r="A293" s="74">
        <v>292</v>
      </c>
      <c r="B293" s="23"/>
      <c r="C293" s="2"/>
    </row>
    <row r="294" spans="1:3" ht="13.5" thickBot="1" x14ac:dyDescent="0.25">
      <c r="A294" s="37">
        <v>293</v>
      </c>
      <c r="B294" s="23"/>
      <c r="C294" s="2"/>
    </row>
    <row r="295" spans="1:3" ht="13.5" thickBot="1" x14ac:dyDescent="0.25">
      <c r="A295" s="74">
        <v>294</v>
      </c>
      <c r="B295" s="23"/>
      <c r="C295" s="2"/>
    </row>
    <row r="296" spans="1:3" ht="13.5" thickBot="1" x14ac:dyDescent="0.25">
      <c r="A296" s="37">
        <v>295</v>
      </c>
      <c r="B296" s="23"/>
      <c r="C296" s="2"/>
    </row>
    <row r="297" spans="1:3" ht="13.5" thickBot="1" x14ac:dyDescent="0.25">
      <c r="A297" s="74">
        <v>296</v>
      </c>
      <c r="B297" s="23"/>
      <c r="C297" s="2"/>
    </row>
    <row r="298" spans="1:3" ht="13.5" thickBot="1" x14ac:dyDescent="0.25">
      <c r="A298" s="37">
        <v>297</v>
      </c>
      <c r="B298" s="23"/>
      <c r="C298" s="2"/>
    </row>
    <row r="299" spans="1:3" ht="13.5" thickBot="1" x14ac:dyDescent="0.25">
      <c r="A299" s="74">
        <v>298</v>
      </c>
      <c r="B299" s="23"/>
      <c r="C299" s="2"/>
    </row>
    <row r="300" spans="1:3" ht="13.5" thickBot="1" x14ac:dyDescent="0.25">
      <c r="A300" s="37">
        <v>299</v>
      </c>
      <c r="B300" s="23"/>
      <c r="C300" s="2"/>
    </row>
    <row r="301" spans="1:3" ht="13.5" thickBot="1" x14ac:dyDescent="0.25">
      <c r="A301" s="74">
        <v>300</v>
      </c>
      <c r="B301" s="23"/>
      <c r="C301" s="2"/>
    </row>
    <row r="302" spans="1:3" ht="13.5" thickBot="1" x14ac:dyDescent="0.25">
      <c r="A302" s="74">
        <v>301</v>
      </c>
      <c r="B302" s="23"/>
      <c r="C302" s="2"/>
    </row>
    <row r="303" spans="1:3" ht="13.5" thickBot="1" x14ac:dyDescent="0.25">
      <c r="A303" s="37">
        <v>302</v>
      </c>
      <c r="B303" s="23"/>
      <c r="C303" s="2"/>
    </row>
    <row r="304" spans="1:3" ht="13.5" thickBot="1" x14ac:dyDescent="0.25">
      <c r="A304" s="74">
        <v>303</v>
      </c>
      <c r="B304" s="23"/>
      <c r="C304" s="2"/>
    </row>
    <row r="305" spans="1:3" ht="13.5" thickBot="1" x14ac:dyDescent="0.25">
      <c r="A305" s="37">
        <v>304</v>
      </c>
      <c r="B305" s="23"/>
      <c r="C305" s="2"/>
    </row>
    <row r="306" spans="1:3" ht="13.5" thickBot="1" x14ac:dyDescent="0.25">
      <c r="A306" s="74">
        <v>305</v>
      </c>
      <c r="B306" s="23"/>
      <c r="C306" s="2"/>
    </row>
    <row r="307" spans="1:3" ht="13.5" thickBot="1" x14ac:dyDescent="0.25">
      <c r="A307" s="37">
        <v>306</v>
      </c>
      <c r="B307" s="23"/>
      <c r="C307" s="2"/>
    </row>
    <row r="308" spans="1:3" ht="13.5" thickBot="1" x14ac:dyDescent="0.25">
      <c r="A308" s="74">
        <v>307</v>
      </c>
      <c r="B308" s="23"/>
      <c r="C308" s="2"/>
    </row>
    <row r="309" spans="1:3" ht="13.5" thickBot="1" x14ac:dyDescent="0.25">
      <c r="A309" s="37">
        <v>308</v>
      </c>
      <c r="B309" s="23"/>
      <c r="C309" s="2"/>
    </row>
    <row r="310" spans="1:3" ht="13.5" thickBot="1" x14ac:dyDescent="0.25">
      <c r="A310" s="74">
        <v>309</v>
      </c>
      <c r="B310" s="23"/>
      <c r="C310" s="2"/>
    </row>
    <row r="311" spans="1:3" ht="13.5" thickBot="1" x14ac:dyDescent="0.25">
      <c r="A311" s="37">
        <v>310</v>
      </c>
      <c r="B311" s="23"/>
      <c r="C311" s="2"/>
    </row>
    <row r="312" spans="1:3" ht="13.5" thickBot="1" x14ac:dyDescent="0.25">
      <c r="A312" s="74">
        <v>311</v>
      </c>
      <c r="B312" s="23"/>
      <c r="C312" s="2"/>
    </row>
    <row r="313" spans="1:3" ht="13.5" thickBot="1" x14ac:dyDescent="0.25">
      <c r="A313" s="37">
        <v>312</v>
      </c>
      <c r="B313" s="23"/>
      <c r="C313" s="2"/>
    </row>
    <row r="314" spans="1:3" ht="13.5" thickBot="1" x14ac:dyDescent="0.25">
      <c r="A314" s="74">
        <v>313</v>
      </c>
      <c r="B314" s="23"/>
      <c r="C314" s="2"/>
    </row>
    <row r="315" spans="1:3" ht="13.5" thickBot="1" x14ac:dyDescent="0.25">
      <c r="A315" s="37">
        <v>314</v>
      </c>
      <c r="B315" s="23"/>
      <c r="C315" s="2"/>
    </row>
    <row r="316" spans="1:3" ht="13.5" thickBot="1" x14ac:dyDescent="0.25">
      <c r="A316" s="74">
        <v>315</v>
      </c>
      <c r="B316" s="23"/>
      <c r="C316" s="2"/>
    </row>
    <row r="317" spans="1:3" ht="13.5" thickBot="1" x14ac:dyDescent="0.25">
      <c r="A317" s="37">
        <v>316</v>
      </c>
      <c r="B317" s="23"/>
      <c r="C317" s="2"/>
    </row>
    <row r="318" spans="1:3" ht="13.5" thickBot="1" x14ac:dyDescent="0.25">
      <c r="A318" s="74">
        <v>317</v>
      </c>
      <c r="B318" s="23"/>
      <c r="C318" s="2"/>
    </row>
    <row r="319" spans="1:3" ht="13.5" thickBot="1" x14ac:dyDescent="0.25">
      <c r="A319" s="37">
        <v>318</v>
      </c>
      <c r="B319" s="23"/>
      <c r="C319" s="2"/>
    </row>
    <row r="320" spans="1:3" ht="13.5" thickBot="1" x14ac:dyDescent="0.25">
      <c r="A320" s="74">
        <v>319</v>
      </c>
      <c r="B320" s="23"/>
      <c r="C320" s="2"/>
    </row>
    <row r="321" spans="1:3" ht="13.5" thickBot="1" x14ac:dyDescent="0.25">
      <c r="A321" s="37">
        <v>320</v>
      </c>
      <c r="B321" s="23"/>
      <c r="C321" s="2"/>
    </row>
    <row r="322" spans="1:3" ht="13.5" thickBot="1" x14ac:dyDescent="0.25">
      <c r="A322" s="74">
        <v>321</v>
      </c>
      <c r="B322" s="23"/>
      <c r="C322" s="2"/>
    </row>
    <row r="323" spans="1:3" ht="13.5" thickBot="1" x14ac:dyDescent="0.25">
      <c r="A323" s="37">
        <v>322</v>
      </c>
      <c r="B323" s="23"/>
      <c r="C323" s="2"/>
    </row>
    <row r="324" spans="1:3" ht="13.5" thickBot="1" x14ac:dyDescent="0.25">
      <c r="A324" s="74">
        <v>323</v>
      </c>
      <c r="B324" s="23"/>
      <c r="C324" s="2"/>
    </row>
    <row r="325" spans="1:3" ht="13.5" thickBot="1" x14ac:dyDescent="0.25">
      <c r="A325" s="37">
        <v>324</v>
      </c>
      <c r="B325" s="23"/>
      <c r="C325" s="2"/>
    </row>
    <row r="326" spans="1:3" ht="13.5" thickBot="1" x14ac:dyDescent="0.25">
      <c r="A326" s="74">
        <v>325</v>
      </c>
      <c r="B326" s="23"/>
      <c r="C326" s="2"/>
    </row>
    <row r="327" spans="1:3" ht="13.5" thickBot="1" x14ac:dyDescent="0.25">
      <c r="A327" s="74">
        <v>326</v>
      </c>
      <c r="B327" s="23"/>
      <c r="C327" s="2"/>
    </row>
    <row r="328" spans="1:3" ht="13.5" thickBot="1" x14ac:dyDescent="0.25">
      <c r="A328" s="37">
        <v>327</v>
      </c>
      <c r="B328" s="23"/>
      <c r="C328" s="2"/>
    </row>
    <row r="329" spans="1:3" ht="13.5" thickBot="1" x14ac:dyDescent="0.25">
      <c r="A329" s="74">
        <v>328</v>
      </c>
      <c r="B329" s="23"/>
      <c r="C329" s="2"/>
    </row>
    <row r="330" spans="1:3" ht="13.5" thickBot="1" x14ac:dyDescent="0.25">
      <c r="A330" s="37">
        <v>329</v>
      </c>
      <c r="B330" s="23"/>
      <c r="C330" s="2"/>
    </row>
    <row r="331" spans="1:3" ht="13.5" thickBot="1" x14ac:dyDescent="0.25">
      <c r="A331" s="74">
        <v>330</v>
      </c>
      <c r="B331" s="23"/>
      <c r="C331" s="2"/>
    </row>
    <row r="332" spans="1:3" ht="13.5" thickBot="1" x14ac:dyDescent="0.25">
      <c r="A332" s="37">
        <v>331</v>
      </c>
      <c r="B332" s="23"/>
      <c r="C332" s="2"/>
    </row>
    <row r="333" spans="1:3" ht="13.5" thickBot="1" x14ac:dyDescent="0.25">
      <c r="A333" s="74">
        <v>332</v>
      </c>
      <c r="B333" s="23"/>
      <c r="C333" s="2"/>
    </row>
    <row r="334" spans="1:3" ht="13.5" thickBot="1" x14ac:dyDescent="0.25">
      <c r="A334" s="37">
        <v>333</v>
      </c>
      <c r="B334" s="23"/>
      <c r="C334" s="2"/>
    </row>
    <row r="335" spans="1:3" ht="13.5" thickBot="1" x14ac:dyDescent="0.25">
      <c r="A335" s="74">
        <v>334</v>
      </c>
      <c r="B335" s="23"/>
      <c r="C335" s="2"/>
    </row>
    <row r="336" spans="1:3" ht="13.5" thickBot="1" x14ac:dyDescent="0.25">
      <c r="A336" s="37">
        <v>335</v>
      </c>
      <c r="B336" s="23"/>
      <c r="C336" s="2"/>
    </row>
    <row r="337" spans="1:3" ht="13.5" thickBot="1" x14ac:dyDescent="0.25">
      <c r="A337" s="74">
        <v>336</v>
      </c>
      <c r="B337" s="23"/>
      <c r="C337" s="2"/>
    </row>
    <row r="338" spans="1:3" ht="13.5" thickBot="1" x14ac:dyDescent="0.25">
      <c r="A338" s="37">
        <v>337</v>
      </c>
      <c r="B338" s="23"/>
      <c r="C338" s="2"/>
    </row>
    <row r="339" spans="1:3" ht="13.5" thickBot="1" x14ac:dyDescent="0.25">
      <c r="A339" s="74">
        <v>338</v>
      </c>
      <c r="B339" s="23"/>
      <c r="C339" s="2"/>
    </row>
    <row r="340" spans="1:3" ht="13.5" thickBot="1" x14ac:dyDescent="0.25">
      <c r="A340" s="37">
        <v>339</v>
      </c>
      <c r="B340" s="23"/>
      <c r="C340" s="2"/>
    </row>
    <row r="341" spans="1:3" ht="13.5" thickBot="1" x14ac:dyDescent="0.25">
      <c r="A341" s="74">
        <v>340</v>
      </c>
      <c r="B341" s="23"/>
      <c r="C341" s="2"/>
    </row>
    <row r="342" spans="1:3" ht="13.5" thickBot="1" x14ac:dyDescent="0.25">
      <c r="A342" s="37">
        <v>341</v>
      </c>
      <c r="B342" s="23"/>
      <c r="C342" s="2"/>
    </row>
    <row r="343" spans="1:3" ht="13.5" thickBot="1" x14ac:dyDescent="0.25">
      <c r="A343" s="74">
        <v>342</v>
      </c>
      <c r="B343" s="23"/>
      <c r="C343" s="2"/>
    </row>
    <row r="344" spans="1:3" ht="13.5" thickBot="1" x14ac:dyDescent="0.25">
      <c r="A344" s="37">
        <v>343</v>
      </c>
      <c r="B344" s="23"/>
      <c r="C344" s="2"/>
    </row>
    <row r="345" spans="1:3" ht="13.5" thickBot="1" x14ac:dyDescent="0.25">
      <c r="A345" s="74">
        <v>344</v>
      </c>
      <c r="B345" s="23"/>
      <c r="C345" s="2"/>
    </row>
    <row r="346" spans="1:3" ht="13.5" thickBot="1" x14ac:dyDescent="0.25">
      <c r="A346" s="37">
        <v>345</v>
      </c>
      <c r="B346" s="23"/>
      <c r="C346" s="2"/>
    </row>
    <row r="347" spans="1:3" ht="13.5" thickBot="1" x14ac:dyDescent="0.25">
      <c r="A347" s="74">
        <v>346</v>
      </c>
      <c r="B347" s="23"/>
      <c r="C347" s="2"/>
    </row>
    <row r="348" spans="1:3" ht="13.5" thickBot="1" x14ac:dyDescent="0.25">
      <c r="A348" s="37">
        <v>347</v>
      </c>
      <c r="B348" s="23"/>
      <c r="C348" s="2"/>
    </row>
    <row r="349" spans="1:3" ht="13.5" thickBot="1" x14ac:dyDescent="0.25">
      <c r="A349" s="74">
        <v>348</v>
      </c>
      <c r="B349" s="23"/>
      <c r="C349" s="2"/>
    </row>
    <row r="350" spans="1:3" ht="13.5" thickBot="1" x14ac:dyDescent="0.25">
      <c r="A350" s="37">
        <v>349</v>
      </c>
      <c r="B350" s="23"/>
      <c r="C350" s="2"/>
    </row>
    <row r="351" spans="1:3" ht="13.5" thickBot="1" x14ac:dyDescent="0.25">
      <c r="A351" s="74">
        <v>350</v>
      </c>
      <c r="B351" s="23"/>
      <c r="C351" s="2"/>
    </row>
    <row r="352" spans="1:3" ht="13.5" thickBot="1" x14ac:dyDescent="0.25">
      <c r="A352" s="74">
        <v>351</v>
      </c>
      <c r="B352" s="23"/>
      <c r="C352" s="2"/>
    </row>
    <row r="353" spans="1:3" ht="13.5" thickBot="1" x14ac:dyDescent="0.25">
      <c r="A353" s="37">
        <v>352</v>
      </c>
      <c r="B353" s="23"/>
      <c r="C353" s="2"/>
    </row>
    <row r="354" spans="1:3" ht="13.5" thickBot="1" x14ac:dyDescent="0.25">
      <c r="A354" s="74">
        <v>353</v>
      </c>
      <c r="B354" s="23"/>
      <c r="C354" s="2"/>
    </row>
    <row r="355" spans="1:3" ht="13.5" thickBot="1" x14ac:dyDescent="0.25">
      <c r="A355" s="37">
        <v>354</v>
      </c>
      <c r="B355" s="23"/>
      <c r="C355" s="2"/>
    </row>
    <row r="356" spans="1:3" ht="13.5" thickBot="1" x14ac:dyDescent="0.25">
      <c r="A356" s="74">
        <v>355</v>
      </c>
      <c r="B356" s="23"/>
      <c r="C356" s="2"/>
    </row>
    <row r="357" spans="1:3" ht="13.5" thickBot="1" x14ac:dyDescent="0.25">
      <c r="A357" s="37">
        <v>356</v>
      </c>
      <c r="B357" s="23"/>
      <c r="C357" s="2"/>
    </row>
    <row r="358" spans="1:3" ht="13.5" thickBot="1" x14ac:dyDescent="0.25">
      <c r="A358" s="74">
        <v>357</v>
      </c>
      <c r="B358" s="23"/>
      <c r="C358" s="2"/>
    </row>
    <row r="359" spans="1:3" ht="13.5" thickBot="1" x14ac:dyDescent="0.25">
      <c r="A359" s="37">
        <v>358</v>
      </c>
      <c r="B359" s="23"/>
      <c r="C359" s="2"/>
    </row>
    <row r="360" spans="1:3" ht="13.5" thickBot="1" x14ac:dyDescent="0.25">
      <c r="A360" s="74">
        <v>359</v>
      </c>
      <c r="B360" s="23"/>
      <c r="C360" s="2"/>
    </row>
    <row r="361" spans="1:3" ht="13.5" thickBot="1" x14ac:dyDescent="0.25">
      <c r="A361" s="37">
        <v>360</v>
      </c>
      <c r="B361" s="23"/>
      <c r="C361" s="2"/>
    </row>
    <row r="362" spans="1:3" ht="13.5" thickBot="1" x14ac:dyDescent="0.25">
      <c r="A362" s="74">
        <v>361</v>
      </c>
      <c r="B362" s="23"/>
      <c r="C362" s="2"/>
    </row>
    <row r="363" spans="1:3" ht="13.5" thickBot="1" x14ac:dyDescent="0.25">
      <c r="A363" s="37">
        <v>362</v>
      </c>
      <c r="B363" s="23"/>
      <c r="C363" s="2"/>
    </row>
    <row r="364" spans="1:3" ht="13.5" thickBot="1" x14ac:dyDescent="0.25">
      <c r="A364" s="74">
        <v>363</v>
      </c>
      <c r="B364" s="23"/>
      <c r="C364" s="2"/>
    </row>
    <row r="365" spans="1:3" ht="13.5" thickBot="1" x14ac:dyDescent="0.25">
      <c r="A365" s="37">
        <v>364</v>
      </c>
      <c r="B365" s="23"/>
      <c r="C365" s="2"/>
    </row>
    <row r="366" spans="1:3" ht="13.5" thickBot="1" x14ac:dyDescent="0.25">
      <c r="A366" s="74">
        <v>365</v>
      </c>
      <c r="B366" s="23"/>
      <c r="C366" s="2"/>
    </row>
    <row r="367" spans="1:3" ht="13.5" thickBot="1" x14ac:dyDescent="0.25">
      <c r="A367" s="37">
        <v>366</v>
      </c>
      <c r="B367" s="23"/>
      <c r="C367" s="2"/>
    </row>
    <row r="368" spans="1:3" ht="13.5" thickBot="1" x14ac:dyDescent="0.25">
      <c r="A368" s="74">
        <v>367</v>
      </c>
      <c r="B368" s="23"/>
      <c r="C368" s="2"/>
    </row>
    <row r="369" spans="1:3" ht="13.5" thickBot="1" x14ac:dyDescent="0.25">
      <c r="A369" s="37">
        <v>368</v>
      </c>
      <c r="B369" s="23"/>
      <c r="C369" s="2"/>
    </row>
    <row r="370" spans="1:3" ht="13.5" thickBot="1" x14ac:dyDescent="0.25">
      <c r="A370" s="74">
        <v>369</v>
      </c>
      <c r="B370" s="23"/>
      <c r="C370" s="2"/>
    </row>
    <row r="371" spans="1:3" ht="13.5" thickBot="1" x14ac:dyDescent="0.25">
      <c r="A371" s="37">
        <v>370</v>
      </c>
      <c r="B371" s="23"/>
      <c r="C371" s="2"/>
    </row>
    <row r="372" spans="1:3" ht="13.5" thickBot="1" x14ac:dyDescent="0.25">
      <c r="A372" s="74">
        <v>371</v>
      </c>
      <c r="B372" s="23"/>
      <c r="C372" s="2"/>
    </row>
    <row r="373" spans="1:3" ht="13.5" thickBot="1" x14ac:dyDescent="0.25">
      <c r="A373" s="37">
        <v>372</v>
      </c>
      <c r="B373" s="23"/>
      <c r="C373" s="2"/>
    </row>
    <row r="374" spans="1:3" ht="13.5" thickBot="1" x14ac:dyDescent="0.25">
      <c r="A374" s="74">
        <v>373</v>
      </c>
      <c r="B374" s="23"/>
      <c r="C374" s="2"/>
    </row>
    <row r="375" spans="1:3" ht="13.5" thickBot="1" x14ac:dyDescent="0.25">
      <c r="A375" s="37">
        <v>374</v>
      </c>
      <c r="B375" s="23"/>
      <c r="C375" s="2"/>
    </row>
    <row r="376" spans="1:3" ht="13.5" thickBot="1" x14ac:dyDescent="0.25">
      <c r="A376" s="74">
        <v>375</v>
      </c>
      <c r="B376" s="23"/>
      <c r="C376" s="2"/>
    </row>
    <row r="377" spans="1:3" ht="13.5" thickBot="1" x14ac:dyDescent="0.25">
      <c r="A377" s="74">
        <v>376</v>
      </c>
      <c r="B377" s="23"/>
      <c r="C377" s="2"/>
    </row>
    <row r="378" spans="1:3" ht="13.5" thickBot="1" x14ac:dyDescent="0.25">
      <c r="A378" s="37">
        <v>377</v>
      </c>
      <c r="B378" s="23"/>
      <c r="C378" s="2"/>
    </row>
    <row r="379" spans="1:3" ht="13.5" thickBot="1" x14ac:dyDescent="0.25">
      <c r="A379" s="74">
        <v>378</v>
      </c>
      <c r="B379" s="23"/>
      <c r="C379" s="2"/>
    </row>
    <row r="380" spans="1:3" ht="13.5" thickBot="1" x14ac:dyDescent="0.25">
      <c r="A380" s="37">
        <v>379</v>
      </c>
      <c r="B380" s="23"/>
      <c r="C380" s="2"/>
    </row>
    <row r="381" spans="1:3" ht="13.5" thickBot="1" x14ac:dyDescent="0.25">
      <c r="A381" s="74">
        <v>380</v>
      </c>
      <c r="B381" s="23"/>
      <c r="C381" s="2"/>
    </row>
    <row r="382" spans="1:3" ht="13.5" thickBot="1" x14ac:dyDescent="0.25">
      <c r="A382" s="37">
        <v>381</v>
      </c>
      <c r="B382" s="23"/>
      <c r="C382" s="2"/>
    </row>
    <row r="383" spans="1:3" ht="13.5" thickBot="1" x14ac:dyDescent="0.25">
      <c r="A383" s="74">
        <v>382</v>
      </c>
      <c r="B383" s="23"/>
      <c r="C383" s="2"/>
    </row>
    <row r="384" spans="1:3" ht="13.5" thickBot="1" x14ac:dyDescent="0.25">
      <c r="A384" s="37">
        <v>383</v>
      </c>
      <c r="B384" s="23"/>
      <c r="C384" s="2"/>
    </row>
    <row r="385" spans="1:3" ht="13.5" thickBot="1" x14ac:dyDescent="0.25">
      <c r="A385" s="74">
        <v>384</v>
      </c>
      <c r="B385" s="23"/>
      <c r="C385" s="2"/>
    </row>
    <row r="386" spans="1:3" ht="13.5" thickBot="1" x14ac:dyDescent="0.25">
      <c r="A386" s="37">
        <v>385</v>
      </c>
      <c r="B386" s="23"/>
      <c r="C386" s="2"/>
    </row>
    <row r="387" spans="1:3" ht="13.5" thickBot="1" x14ac:dyDescent="0.25">
      <c r="A387" s="74">
        <v>386</v>
      </c>
      <c r="B387" s="23"/>
      <c r="C387" s="2"/>
    </row>
    <row r="388" spans="1:3" ht="13.5" thickBot="1" x14ac:dyDescent="0.25">
      <c r="A388" s="37">
        <v>387</v>
      </c>
      <c r="B388" s="23"/>
      <c r="C388" s="2"/>
    </row>
    <row r="389" spans="1:3" ht="13.5" thickBot="1" x14ac:dyDescent="0.25">
      <c r="A389" s="74">
        <v>388</v>
      </c>
      <c r="B389" s="23"/>
      <c r="C389" s="2"/>
    </row>
    <row r="390" spans="1:3" ht="13.5" thickBot="1" x14ac:dyDescent="0.25">
      <c r="A390" s="37">
        <v>389</v>
      </c>
      <c r="B390" s="23"/>
      <c r="C390" s="2"/>
    </row>
    <row r="391" spans="1:3" ht="13.5" thickBot="1" x14ac:dyDescent="0.25">
      <c r="A391" s="74">
        <v>390</v>
      </c>
      <c r="B391" s="23"/>
      <c r="C391" s="2"/>
    </row>
    <row r="392" spans="1:3" ht="13.5" thickBot="1" x14ac:dyDescent="0.25">
      <c r="A392" s="37">
        <v>391</v>
      </c>
      <c r="B392" s="23"/>
      <c r="C392" s="2"/>
    </row>
    <row r="393" spans="1:3" ht="13.5" thickBot="1" x14ac:dyDescent="0.25">
      <c r="A393" s="74">
        <v>392</v>
      </c>
      <c r="B393" s="23"/>
      <c r="C393" s="2"/>
    </row>
    <row r="394" spans="1:3" ht="13.5" thickBot="1" x14ac:dyDescent="0.25">
      <c r="A394" s="37">
        <v>393</v>
      </c>
      <c r="B394" s="23"/>
      <c r="C394" s="2"/>
    </row>
    <row r="395" spans="1:3" ht="13.5" thickBot="1" x14ac:dyDescent="0.25">
      <c r="A395" s="74">
        <v>394</v>
      </c>
      <c r="B395" s="23"/>
      <c r="C395" s="2"/>
    </row>
    <row r="396" spans="1:3" ht="13.5" thickBot="1" x14ac:dyDescent="0.25">
      <c r="A396" s="37">
        <v>395</v>
      </c>
      <c r="B396" s="23"/>
      <c r="C396" s="2"/>
    </row>
    <row r="397" spans="1:3" ht="13.5" thickBot="1" x14ac:dyDescent="0.25">
      <c r="A397" s="74">
        <v>396</v>
      </c>
      <c r="B397" s="23"/>
      <c r="C397" s="2"/>
    </row>
    <row r="398" spans="1:3" ht="13.5" thickBot="1" x14ac:dyDescent="0.25">
      <c r="A398" s="37">
        <v>397</v>
      </c>
      <c r="B398" s="23"/>
      <c r="C398" s="2"/>
    </row>
    <row r="399" spans="1:3" ht="13.5" thickBot="1" x14ac:dyDescent="0.25">
      <c r="A399" s="74">
        <v>398</v>
      </c>
      <c r="B399" s="23"/>
      <c r="C399" s="2"/>
    </row>
    <row r="400" spans="1:3" ht="13.5" thickBot="1" x14ac:dyDescent="0.25">
      <c r="A400" s="37">
        <v>399</v>
      </c>
      <c r="B400" s="23"/>
      <c r="C400" s="2"/>
    </row>
    <row r="401" spans="1:3" ht="13.5" thickBot="1" x14ac:dyDescent="0.25">
      <c r="A401" s="74">
        <v>400</v>
      </c>
      <c r="B401" s="23"/>
      <c r="C401" s="2"/>
    </row>
    <row r="402" spans="1:3" ht="13.5" thickBot="1" x14ac:dyDescent="0.25">
      <c r="A402" s="74">
        <v>401</v>
      </c>
      <c r="B402" s="23"/>
      <c r="C402" s="2"/>
    </row>
    <row r="403" spans="1:3" ht="13.5" thickBot="1" x14ac:dyDescent="0.25">
      <c r="A403" s="37">
        <v>402</v>
      </c>
      <c r="B403" s="23"/>
      <c r="C403" s="2"/>
    </row>
    <row r="404" spans="1:3" ht="13.5" thickBot="1" x14ac:dyDescent="0.25">
      <c r="A404" s="74">
        <v>403</v>
      </c>
      <c r="B404" s="23"/>
      <c r="C404" s="2"/>
    </row>
    <row r="405" spans="1:3" ht="13.5" thickBot="1" x14ac:dyDescent="0.25">
      <c r="A405" s="37">
        <v>404</v>
      </c>
      <c r="B405" s="23"/>
      <c r="C405" s="2"/>
    </row>
    <row r="406" spans="1:3" ht="13.5" thickBot="1" x14ac:dyDescent="0.25">
      <c r="A406" s="74">
        <v>405</v>
      </c>
      <c r="B406" s="23"/>
      <c r="C406" s="2"/>
    </row>
    <row r="407" spans="1:3" ht="13.5" thickBot="1" x14ac:dyDescent="0.25">
      <c r="A407" s="37">
        <v>406</v>
      </c>
      <c r="B407" s="23"/>
      <c r="C407" s="2"/>
    </row>
    <row r="408" spans="1:3" ht="13.5" thickBot="1" x14ac:dyDescent="0.25">
      <c r="A408" s="74">
        <v>407</v>
      </c>
      <c r="B408" s="23"/>
      <c r="C408" s="2"/>
    </row>
    <row r="409" spans="1:3" ht="13.5" thickBot="1" x14ac:dyDescent="0.25">
      <c r="A409" s="37">
        <v>408</v>
      </c>
      <c r="B409" s="23"/>
      <c r="C409" s="2"/>
    </row>
    <row r="410" spans="1:3" ht="13.5" thickBot="1" x14ac:dyDescent="0.25">
      <c r="A410" s="74">
        <v>409</v>
      </c>
      <c r="B410" s="23"/>
      <c r="C410" s="2"/>
    </row>
    <row r="411" spans="1:3" ht="13.5" thickBot="1" x14ac:dyDescent="0.25">
      <c r="A411" s="37">
        <v>410</v>
      </c>
      <c r="B411" s="23"/>
      <c r="C411" s="2"/>
    </row>
    <row r="412" spans="1:3" ht="13.5" thickBot="1" x14ac:dyDescent="0.25">
      <c r="A412" s="74">
        <v>411</v>
      </c>
      <c r="B412" s="23"/>
      <c r="C412" s="2"/>
    </row>
    <row r="413" spans="1:3" ht="13.5" thickBot="1" x14ac:dyDescent="0.25">
      <c r="A413" s="37">
        <v>412</v>
      </c>
      <c r="B413" s="23"/>
      <c r="C413" s="2"/>
    </row>
    <row r="414" spans="1:3" ht="13.5" thickBot="1" x14ac:dyDescent="0.25">
      <c r="A414" s="74">
        <v>413</v>
      </c>
      <c r="B414" s="23"/>
      <c r="C414" s="2"/>
    </row>
    <row r="415" spans="1:3" ht="13.5" thickBot="1" x14ac:dyDescent="0.25">
      <c r="A415" s="37">
        <v>414</v>
      </c>
      <c r="B415" s="23"/>
      <c r="C415" s="2"/>
    </row>
    <row r="416" spans="1:3" ht="13.5" thickBot="1" x14ac:dyDescent="0.25">
      <c r="A416" s="74">
        <v>415</v>
      </c>
      <c r="B416" s="23"/>
      <c r="C416" s="2"/>
    </row>
    <row r="417" spans="1:3" ht="13.5" thickBot="1" x14ac:dyDescent="0.25">
      <c r="A417" s="37">
        <v>416</v>
      </c>
      <c r="B417" s="23"/>
      <c r="C417" s="2"/>
    </row>
    <row r="418" spans="1:3" ht="13.5" thickBot="1" x14ac:dyDescent="0.25">
      <c r="A418" s="74">
        <v>417</v>
      </c>
      <c r="B418" s="23"/>
      <c r="C418" s="2"/>
    </row>
    <row r="419" spans="1:3" ht="13.5" thickBot="1" x14ac:dyDescent="0.25">
      <c r="A419" s="37">
        <v>418</v>
      </c>
      <c r="B419" s="23"/>
      <c r="C419" s="2"/>
    </row>
    <row r="420" spans="1:3" ht="13.5" thickBot="1" x14ac:dyDescent="0.25">
      <c r="A420" s="74">
        <v>419</v>
      </c>
      <c r="B420" s="23"/>
      <c r="C420" s="2"/>
    </row>
    <row r="421" spans="1:3" ht="13.5" thickBot="1" x14ac:dyDescent="0.25">
      <c r="A421" s="37">
        <v>420</v>
      </c>
      <c r="B421" s="23"/>
      <c r="C421" s="2"/>
    </row>
    <row r="422" spans="1:3" ht="13.5" thickBot="1" x14ac:dyDescent="0.25">
      <c r="A422" s="74">
        <v>421</v>
      </c>
      <c r="B422" s="23"/>
      <c r="C422" s="2"/>
    </row>
    <row r="423" spans="1:3" ht="13.5" thickBot="1" x14ac:dyDescent="0.25">
      <c r="A423" s="37">
        <v>422</v>
      </c>
      <c r="B423" s="23"/>
      <c r="C423" s="2"/>
    </row>
    <row r="424" spans="1:3" ht="13.5" thickBot="1" x14ac:dyDescent="0.25">
      <c r="A424" s="74">
        <v>423</v>
      </c>
      <c r="B424" s="23"/>
      <c r="C424" s="2"/>
    </row>
    <row r="425" spans="1:3" ht="13.5" thickBot="1" x14ac:dyDescent="0.25">
      <c r="A425" s="37">
        <v>424</v>
      </c>
      <c r="B425" s="23"/>
      <c r="C425" s="2"/>
    </row>
    <row r="426" spans="1:3" ht="13.5" thickBot="1" x14ac:dyDescent="0.25">
      <c r="A426" s="74">
        <v>425</v>
      </c>
      <c r="B426" s="23"/>
      <c r="C426" s="2"/>
    </row>
    <row r="427" spans="1:3" ht="13.5" thickBot="1" x14ac:dyDescent="0.25">
      <c r="A427" s="74">
        <v>426</v>
      </c>
      <c r="B427" s="23"/>
      <c r="C427" s="2"/>
    </row>
    <row r="428" spans="1:3" ht="13.5" thickBot="1" x14ac:dyDescent="0.25">
      <c r="A428" s="37">
        <v>427</v>
      </c>
      <c r="B428" s="23"/>
      <c r="C428" s="2"/>
    </row>
    <row r="429" spans="1:3" ht="13.5" thickBot="1" x14ac:dyDescent="0.25">
      <c r="A429" s="74">
        <v>428</v>
      </c>
      <c r="B429" s="23"/>
      <c r="C429" s="2"/>
    </row>
    <row r="430" spans="1:3" ht="13.5" thickBot="1" x14ac:dyDescent="0.25">
      <c r="A430" s="37">
        <v>429</v>
      </c>
      <c r="B430" s="23"/>
      <c r="C430" s="2"/>
    </row>
    <row r="431" spans="1:3" ht="13.5" thickBot="1" x14ac:dyDescent="0.25">
      <c r="A431" s="74">
        <v>430</v>
      </c>
      <c r="B431" s="23"/>
      <c r="C431" s="2"/>
    </row>
    <row r="432" spans="1:3" ht="13.5" thickBot="1" x14ac:dyDescent="0.25">
      <c r="A432" s="37">
        <v>431</v>
      </c>
      <c r="B432" s="23"/>
      <c r="C432" s="2"/>
    </row>
    <row r="433" spans="1:3" ht="13.5" thickBot="1" x14ac:dyDescent="0.25">
      <c r="A433" s="74">
        <v>432</v>
      </c>
      <c r="B433" s="23"/>
      <c r="C433" s="2"/>
    </row>
    <row r="434" spans="1:3" ht="13.5" thickBot="1" x14ac:dyDescent="0.25">
      <c r="A434" s="37">
        <v>433</v>
      </c>
      <c r="B434" s="23"/>
      <c r="C434" s="2"/>
    </row>
    <row r="435" spans="1:3" ht="13.5" thickBot="1" x14ac:dyDescent="0.25">
      <c r="A435" s="74">
        <v>434</v>
      </c>
      <c r="B435" s="23"/>
      <c r="C435" s="2"/>
    </row>
    <row r="436" spans="1:3" ht="13.5" thickBot="1" x14ac:dyDescent="0.25">
      <c r="A436" s="37">
        <v>435</v>
      </c>
      <c r="B436" s="23"/>
      <c r="C436" s="2"/>
    </row>
    <row r="437" spans="1:3" ht="13.5" thickBot="1" x14ac:dyDescent="0.25">
      <c r="A437" s="74">
        <v>436</v>
      </c>
      <c r="B437" s="23"/>
      <c r="C437" s="2"/>
    </row>
    <row r="438" spans="1:3" ht="13.5" thickBot="1" x14ac:dyDescent="0.25">
      <c r="A438" s="37">
        <v>437</v>
      </c>
      <c r="B438" s="23"/>
      <c r="C438" s="2"/>
    </row>
    <row r="439" spans="1:3" ht="13.5" thickBot="1" x14ac:dyDescent="0.25">
      <c r="A439" s="74">
        <v>438</v>
      </c>
      <c r="B439" s="23"/>
      <c r="C439" s="2"/>
    </row>
    <row r="440" spans="1:3" ht="13.5" thickBot="1" x14ac:dyDescent="0.25">
      <c r="A440" s="37">
        <v>439</v>
      </c>
      <c r="B440" s="23"/>
      <c r="C440" s="2"/>
    </row>
    <row r="441" spans="1:3" ht="13.5" thickBot="1" x14ac:dyDescent="0.25">
      <c r="A441" s="74">
        <v>440</v>
      </c>
      <c r="B441" s="23"/>
      <c r="C441" s="2"/>
    </row>
    <row r="442" spans="1:3" ht="13.5" thickBot="1" x14ac:dyDescent="0.25">
      <c r="A442" s="37">
        <v>441</v>
      </c>
      <c r="B442" s="23"/>
      <c r="C442" s="2"/>
    </row>
    <row r="443" spans="1:3" ht="13.5" thickBot="1" x14ac:dyDescent="0.25">
      <c r="A443" s="74">
        <v>442</v>
      </c>
      <c r="B443" s="23"/>
      <c r="C443" s="2"/>
    </row>
    <row r="444" spans="1:3" ht="13.5" thickBot="1" x14ac:dyDescent="0.25">
      <c r="A444" s="37">
        <v>443</v>
      </c>
      <c r="B444" s="23"/>
      <c r="C444" s="2"/>
    </row>
    <row r="445" spans="1:3" ht="13.5" thickBot="1" x14ac:dyDescent="0.25">
      <c r="A445" s="74">
        <v>444</v>
      </c>
      <c r="B445" s="23"/>
      <c r="C445" s="2"/>
    </row>
    <row r="446" spans="1:3" ht="13.5" thickBot="1" x14ac:dyDescent="0.25">
      <c r="A446" s="37">
        <v>445</v>
      </c>
      <c r="B446" s="23"/>
      <c r="C446" s="2"/>
    </row>
    <row r="447" spans="1:3" ht="13.5" thickBot="1" x14ac:dyDescent="0.25">
      <c r="A447" s="74">
        <v>446</v>
      </c>
      <c r="B447" s="23"/>
      <c r="C447" s="2"/>
    </row>
    <row r="448" spans="1:3" ht="13.5" thickBot="1" x14ac:dyDescent="0.25">
      <c r="A448" s="37">
        <v>447</v>
      </c>
      <c r="B448" s="23"/>
      <c r="C448" s="2"/>
    </row>
    <row r="449" spans="1:3" ht="13.5" thickBot="1" x14ac:dyDescent="0.25">
      <c r="A449" s="74">
        <v>448</v>
      </c>
      <c r="B449" s="23"/>
      <c r="C449" s="2"/>
    </row>
    <row r="450" spans="1:3" ht="13.5" thickBot="1" x14ac:dyDescent="0.25">
      <c r="A450" s="37">
        <v>449</v>
      </c>
      <c r="B450" s="23"/>
      <c r="C450" s="2"/>
    </row>
    <row r="451" spans="1:3" ht="13.5" thickBot="1" x14ac:dyDescent="0.25">
      <c r="A451" s="74">
        <v>450</v>
      </c>
      <c r="B451" s="23"/>
      <c r="C451" s="2"/>
    </row>
    <row r="452" spans="1:3" ht="13.5" thickBot="1" x14ac:dyDescent="0.25">
      <c r="A452" s="74">
        <v>451</v>
      </c>
      <c r="B452" s="23"/>
      <c r="C452" s="2"/>
    </row>
    <row r="453" spans="1:3" ht="13.5" thickBot="1" x14ac:dyDescent="0.25">
      <c r="A453" s="37">
        <v>452</v>
      </c>
      <c r="B453" s="23"/>
      <c r="C453" s="2"/>
    </row>
    <row r="454" spans="1:3" ht="13.5" thickBot="1" x14ac:dyDescent="0.25">
      <c r="A454" s="74">
        <v>453</v>
      </c>
      <c r="B454" s="23"/>
      <c r="C454" s="2"/>
    </row>
    <row r="455" spans="1:3" ht="13.5" thickBot="1" x14ac:dyDescent="0.25">
      <c r="A455" s="37">
        <v>454</v>
      </c>
      <c r="B455" s="23"/>
      <c r="C455" s="2"/>
    </row>
    <row r="456" spans="1:3" ht="13.5" thickBot="1" x14ac:dyDescent="0.25">
      <c r="A456" s="74">
        <v>455</v>
      </c>
      <c r="B456" s="23"/>
      <c r="C456" s="2"/>
    </row>
    <row r="457" spans="1:3" ht="13.5" thickBot="1" x14ac:dyDescent="0.25">
      <c r="A457" s="37">
        <v>456</v>
      </c>
      <c r="B457" s="23"/>
      <c r="C457" s="2"/>
    </row>
    <row r="458" spans="1:3" ht="13.5" thickBot="1" x14ac:dyDescent="0.25">
      <c r="A458" s="74">
        <v>457</v>
      </c>
      <c r="B458" s="23"/>
      <c r="C458" s="2"/>
    </row>
    <row r="459" spans="1:3" ht="13.5" thickBot="1" x14ac:dyDescent="0.25">
      <c r="A459" s="37">
        <v>458</v>
      </c>
      <c r="B459" s="23"/>
      <c r="C459" s="2"/>
    </row>
    <row r="460" spans="1:3" ht="13.5" thickBot="1" x14ac:dyDescent="0.25">
      <c r="A460" s="74">
        <v>459</v>
      </c>
      <c r="B460" s="23"/>
      <c r="C460" s="2"/>
    </row>
    <row r="461" spans="1:3" ht="13.5" thickBot="1" x14ac:dyDescent="0.25">
      <c r="A461" s="37">
        <v>460</v>
      </c>
      <c r="B461" s="23"/>
      <c r="C461" s="2"/>
    </row>
    <row r="462" spans="1:3" ht="13.5" thickBot="1" x14ac:dyDescent="0.25">
      <c r="A462" s="74">
        <v>461</v>
      </c>
      <c r="B462" s="23"/>
      <c r="C462" s="2"/>
    </row>
    <row r="463" spans="1:3" ht="13.5" thickBot="1" x14ac:dyDescent="0.25">
      <c r="A463" s="37">
        <v>462</v>
      </c>
      <c r="B463" s="23"/>
      <c r="C463" s="2"/>
    </row>
    <row r="464" spans="1:3" ht="13.5" thickBot="1" x14ac:dyDescent="0.25">
      <c r="A464" s="74">
        <v>463</v>
      </c>
      <c r="B464" s="23"/>
      <c r="C464" s="2"/>
    </row>
    <row r="465" spans="1:3" ht="13.5" thickBot="1" x14ac:dyDescent="0.25">
      <c r="A465" s="37">
        <v>464</v>
      </c>
      <c r="B465" s="23"/>
      <c r="C465" s="2"/>
    </row>
    <row r="466" spans="1:3" ht="13.5" thickBot="1" x14ac:dyDescent="0.25">
      <c r="A466" s="74">
        <v>465</v>
      </c>
      <c r="B466" s="23"/>
      <c r="C466" s="2"/>
    </row>
    <row r="467" spans="1:3" ht="13.5" thickBot="1" x14ac:dyDescent="0.25">
      <c r="A467" s="37">
        <v>466</v>
      </c>
      <c r="B467" s="23"/>
      <c r="C467" s="2"/>
    </row>
    <row r="468" spans="1:3" ht="13.5" thickBot="1" x14ac:dyDescent="0.25">
      <c r="A468" s="74">
        <v>467</v>
      </c>
      <c r="B468" s="23"/>
      <c r="C468" s="2"/>
    </row>
    <row r="469" spans="1:3" ht="13.5" thickBot="1" x14ac:dyDescent="0.25">
      <c r="A469" s="37">
        <v>468</v>
      </c>
      <c r="B469" s="23"/>
      <c r="C469" s="2"/>
    </row>
    <row r="470" spans="1:3" ht="13.5" thickBot="1" x14ac:dyDescent="0.25">
      <c r="A470" s="74">
        <v>469</v>
      </c>
      <c r="B470" s="23"/>
      <c r="C470" s="2"/>
    </row>
    <row r="471" spans="1:3" ht="13.5" thickBot="1" x14ac:dyDescent="0.25">
      <c r="A471" s="37">
        <v>470</v>
      </c>
      <c r="B471" s="23"/>
      <c r="C471" s="2"/>
    </row>
    <row r="472" spans="1:3" ht="13.5" thickBot="1" x14ac:dyDescent="0.25">
      <c r="A472" s="74">
        <v>471</v>
      </c>
      <c r="B472" s="23"/>
      <c r="C472" s="2"/>
    </row>
    <row r="473" spans="1:3" ht="13.5" thickBot="1" x14ac:dyDescent="0.25">
      <c r="A473" s="37">
        <v>472</v>
      </c>
      <c r="B473" s="23"/>
      <c r="C473" s="2"/>
    </row>
    <row r="474" spans="1:3" ht="13.5" thickBot="1" x14ac:dyDescent="0.25">
      <c r="A474" s="74">
        <v>473</v>
      </c>
      <c r="B474" s="23"/>
      <c r="C474" s="2"/>
    </row>
    <row r="475" spans="1:3" ht="13.5" thickBot="1" x14ac:dyDescent="0.25">
      <c r="A475" s="37">
        <v>474</v>
      </c>
      <c r="B475" s="23"/>
      <c r="C475" s="2"/>
    </row>
    <row r="476" spans="1:3" ht="13.5" thickBot="1" x14ac:dyDescent="0.25">
      <c r="A476" s="74">
        <v>475</v>
      </c>
      <c r="B476" s="23"/>
      <c r="C476" s="2"/>
    </row>
    <row r="477" spans="1:3" ht="13.5" thickBot="1" x14ac:dyDescent="0.25">
      <c r="A477" s="74">
        <v>476</v>
      </c>
      <c r="B477" s="23"/>
      <c r="C477" s="2"/>
    </row>
    <row r="478" spans="1:3" ht="13.5" thickBot="1" x14ac:dyDescent="0.25">
      <c r="A478" s="37">
        <v>477</v>
      </c>
      <c r="B478" s="23"/>
      <c r="C478" s="2"/>
    </row>
    <row r="479" spans="1:3" ht="13.5" thickBot="1" x14ac:dyDescent="0.25">
      <c r="A479" s="74">
        <v>478</v>
      </c>
      <c r="B479" s="23"/>
      <c r="C479" s="2"/>
    </row>
    <row r="480" spans="1:3" ht="13.5" thickBot="1" x14ac:dyDescent="0.25">
      <c r="A480" s="37">
        <v>479</v>
      </c>
      <c r="B480" s="23"/>
      <c r="C480" s="2"/>
    </row>
    <row r="481" spans="1:3" ht="13.5" thickBot="1" x14ac:dyDescent="0.25">
      <c r="A481" s="74">
        <v>480</v>
      </c>
      <c r="B481" s="23"/>
      <c r="C481" s="2"/>
    </row>
    <row r="482" spans="1:3" ht="13.5" thickBot="1" x14ac:dyDescent="0.25">
      <c r="A482" s="37">
        <v>481</v>
      </c>
      <c r="B482" s="23"/>
      <c r="C482" s="2"/>
    </row>
    <row r="483" spans="1:3" ht="13.5" thickBot="1" x14ac:dyDescent="0.25">
      <c r="A483" s="74">
        <v>482</v>
      </c>
      <c r="B483" s="23"/>
      <c r="C483" s="2"/>
    </row>
    <row r="484" spans="1:3" ht="13.5" thickBot="1" x14ac:dyDescent="0.25">
      <c r="A484" s="37">
        <v>483</v>
      </c>
      <c r="B484" s="23"/>
      <c r="C484" s="2"/>
    </row>
    <row r="485" spans="1:3" ht="13.5" thickBot="1" x14ac:dyDescent="0.25">
      <c r="A485" s="74">
        <v>484</v>
      </c>
      <c r="B485" s="23"/>
      <c r="C485" s="2"/>
    </row>
    <row r="486" spans="1:3" ht="13.5" thickBot="1" x14ac:dyDescent="0.25">
      <c r="A486" s="37">
        <v>485</v>
      </c>
      <c r="B486" s="23"/>
      <c r="C486" s="2"/>
    </row>
    <row r="487" spans="1:3" ht="13.5" thickBot="1" x14ac:dyDescent="0.25">
      <c r="A487" s="74">
        <v>486</v>
      </c>
      <c r="B487" s="23"/>
      <c r="C487" s="2"/>
    </row>
    <row r="488" spans="1:3" ht="13.5" thickBot="1" x14ac:dyDescent="0.25">
      <c r="A488" s="37">
        <v>487</v>
      </c>
      <c r="B488" s="23"/>
      <c r="C488" s="2"/>
    </row>
    <row r="489" spans="1:3" ht="13.5" thickBot="1" x14ac:dyDescent="0.25">
      <c r="A489" s="74">
        <v>488</v>
      </c>
      <c r="B489" s="23"/>
      <c r="C489" s="2"/>
    </row>
    <row r="490" spans="1:3" ht="13.5" thickBot="1" x14ac:dyDescent="0.25">
      <c r="A490" s="37">
        <v>489</v>
      </c>
      <c r="B490" s="23"/>
      <c r="C490" s="2"/>
    </row>
    <row r="491" spans="1:3" ht="13.5" thickBot="1" x14ac:dyDescent="0.25">
      <c r="A491" s="74">
        <v>490</v>
      </c>
      <c r="B491" s="23"/>
      <c r="C491" s="2"/>
    </row>
    <row r="492" spans="1:3" ht="13.5" thickBot="1" x14ac:dyDescent="0.25">
      <c r="A492" s="37">
        <v>491</v>
      </c>
      <c r="B492" s="23"/>
      <c r="C492" s="2"/>
    </row>
    <row r="493" spans="1:3" ht="13.5" thickBot="1" x14ac:dyDescent="0.25">
      <c r="A493" s="74">
        <v>492</v>
      </c>
      <c r="B493" s="23"/>
      <c r="C493" s="2"/>
    </row>
    <row r="494" spans="1:3" ht="13.5" thickBot="1" x14ac:dyDescent="0.25">
      <c r="A494" s="37">
        <v>493</v>
      </c>
      <c r="B494" s="23"/>
      <c r="C494" s="2"/>
    </row>
    <row r="495" spans="1:3" ht="13.5" thickBot="1" x14ac:dyDescent="0.25">
      <c r="A495" s="74">
        <v>494</v>
      </c>
      <c r="B495" s="23"/>
      <c r="C495" s="2"/>
    </row>
    <row r="496" spans="1:3" ht="13.5" thickBot="1" x14ac:dyDescent="0.25">
      <c r="A496" s="37">
        <v>495</v>
      </c>
      <c r="B496" s="23"/>
      <c r="C496" s="2"/>
    </row>
    <row r="497" spans="1:3" ht="13.5" thickBot="1" x14ac:dyDescent="0.25">
      <c r="A497" s="74">
        <v>496</v>
      </c>
      <c r="B497" s="23"/>
      <c r="C497" s="2"/>
    </row>
    <row r="498" spans="1:3" ht="13.5" thickBot="1" x14ac:dyDescent="0.25">
      <c r="A498" s="37">
        <v>497</v>
      </c>
      <c r="B498" s="23"/>
      <c r="C498" s="2"/>
    </row>
    <row r="499" spans="1:3" ht="13.5" thickBot="1" x14ac:dyDescent="0.25">
      <c r="A499" s="74">
        <v>498</v>
      </c>
      <c r="B499" s="23"/>
      <c r="C499" s="2"/>
    </row>
    <row r="500" spans="1:3" ht="13.5" thickBot="1" x14ac:dyDescent="0.25">
      <c r="A500" s="37">
        <v>499</v>
      </c>
      <c r="B500" s="23"/>
      <c r="C500" s="2"/>
    </row>
    <row r="501" spans="1:3" ht="13.5" thickBot="1" x14ac:dyDescent="0.25">
      <c r="A501" s="74">
        <v>500</v>
      </c>
      <c r="B501" s="23"/>
      <c r="C501" s="2"/>
    </row>
    <row r="502" spans="1:3" ht="13.5" thickBot="1" x14ac:dyDescent="0.25">
      <c r="A502" s="74">
        <v>501</v>
      </c>
      <c r="B502" s="23"/>
      <c r="C502" s="2"/>
    </row>
    <row r="503" spans="1:3" ht="13.5" thickBot="1" x14ac:dyDescent="0.25">
      <c r="A503" s="37">
        <v>502</v>
      </c>
      <c r="B503" s="23"/>
      <c r="C503" s="2"/>
    </row>
    <row r="504" spans="1:3" ht="13.5" thickBot="1" x14ac:dyDescent="0.25">
      <c r="A504" s="74">
        <v>503</v>
      </c>
      <c r="B504" s="23"/>
      <c r="C504" s="2"/>
    </row>
    <row r="505" spans="1:3" ht="13.5" thickBot="1" x14ac:dyDescent="0.25">
      <c r="A505" s="37">
        <v>504</v>
      </c>
      <c r="B505" s="23"/>
      <c r="C505" s="2"/>
    </row>
    <row r="506" spans="1:3" ht="13.5" thickBot="1" x14ac:dyDescent="0.25">
      <c r="A506" s="74">
        <v>505</v>
      </c>
      <c r="B506" s="23"/>
      <c r="C506" s="2"/>
    </row>
    <row r="507" spans="1:3" ht="13.5" thickBot="1" x14ac:dyDescent="0.25">
      <c r="A507" s="37">
        <v>506</v>
      </c>
      <c r="B507" s="23"/>
      <c r="C507" s="2"/>
    </row>
    <row r="508" spans="1:3" ht="13.5" thickBot="1" x14ac:dyDescent="0.25">
      <c r="A508" s="74">
        <v>507</v>
      </c>
      <c r="B508" s="23"/>
      <c r="C508" s="2"/>
    </row>
    <row r="509" spans="1:3" ht="13.5" thickBot="1" x14ac:dyDescent="0.25">
      <c r="A509" s="37">
        <v>508</v>
      </c>
      <c r="B509" s="23"/>
      <c r="C509" s="2"/>
    </row>
    <row r="510" spans="1:3" ht="13.5" thickBot="1" x14ac:dyDescent="0.25">
      <c r="A510" s="74">
        <v>509</v>
      </c>
      <c r="B510" s="23"/>
      <c r="C510" s="2"/>
    </row>
    <row r="511" spans="1:3" ht="13.5" thickBot="1" x14ac:dyDescent="0.25">
      <c r="A511" s="37">
        <v>510</v>
      </c>
      <c r="B511" s="23"/>
      <c r="C511" s="2"/>
    </row>
    <row r="512" spans="1:3" ht="13.5" thickBot="1" x14ac:dyDescent="0.25">
      <c r="A512" s="74">
        <v>511</v>
      </c>
      <c r="B512" s="23"/>
      <c r="C512" s="2"/>
    </row>
    <row r="513" spans="1:3" ht="13.5" thickBot="1" x14ac:dyDescent="0.25">
      <c r="A513" s="37">
        <v>512</v>
      </c>
      <c r="B513" s="23"/>
      <c r="C513" s="2"/>
    </row>
    <row r="514" spans="1:3" ht="13.5" thickBot="1" x14ac:dyDescent="0.25">
      <c r="A514" s="74">
        <v>513</v>
      </c>
      <c r="B514" s="23"/>
      <c r="C514" s="2"/>
    </row>
    <row r="515" spans="1:3" ht="13.5" thickBot="1" x14ac:dyDescent="0.25">
      <c r="A515" s="37">
        <v>514</v>
      </c>
      <c r="B515" s="23"/>
      <c r="C515" s="2"/>
    </row>
    <row r="516" spans="1:3" ht="13.5" thickBot="1" x14ac:dyDescent="0.25">
      <c r="A516" s="74">
        <v>515</v>
      </c>
      <c r="B516" s="23"/>
      <c r="C516" s="2"/>
    </row>
    <row r="517" spans="1:3" ht="13.5" thickBot="1" x14ac:dyDescent="0.25">
      <c r="A517" s="37">
        <v>516</v>
      </c>
      <c r="B517" s="23"/>
      <c r="C517" s="2"/>
    </row>
    <row r="518" spans="1:3" ht="13.5" thickBot="1" x14ac:dyDescent="0.25">
      <c r="A518" s="74">
        <v>517</v>
      </c>
      <c r="B518" s="23"/>
      <c r="C518" s="2"/>
    </row>
    <row r="519" spans="1:3" ht="13.5" thickBot="1" x14ac:dyDescent="0.25">
      <c r="A519" s="37">
        <v>518</v>
      </c>
      <c r="B519" s="23"/>
      <c r="C519" s="2"/>
    </row>
    <row r="520" spans="1:3" ht="13.5" thickBot="1" x14ac:dyDescent="0.25">
      <c r="A520" s="74">
        <v>519</v>
      </c>
      <c r="B520" s="23"/>
      <c r="C520" s="2"/>
    </row>
    <row r="521" spans="1:3" ht="13.5" thickBot="1" x14ac:dyDescent="0.25">
      <c r="A521" s="37">
        <v>520</v>
      </c>
      <c r="B521" s="23"/>
      <c r="C521" s="2"/>
    </row>
    <row r="522" spans="1:3" ht="13.5" thickBot="1" x14ac:dyDescent="0.25">
      <c r="A522" s="74">
        <v>521</v>
      </c>
      <c r="B522" s="23"/>
      <c r="C522" s="2"/>
    </row>
    <row r="523" spans="1:3" ht="13.5" thickBot="1" x14ac:dyDescent="0.25">
      <c r="A523" s="37">
        <v>522</v>
      </c>
      <c r="B523" s="23"/>
      <c r="C523" s="2"/>
    </row>
    <row r="524" spans="1:3" ht="13.5" thickBot="1" x14ac:dyDescent="0.25">
      <c r="A524" s="74">
        <v>523</v>
      </c>
      <c r="B524" s="23"/>
      <c r="C524" s="2"/>
    </row>
    <row r="525" spans="1:3" ht="13.5" thickBot="1" x14ac:dyDescent="0.25">
      <c r="A525" s="37">
        <v>524</v>
      </c>
      <c r="B525" s="23"/>
      <c r="C525" s="2"/>
    </row>
    <row r="526" spans="1:3" ht="13.5" thickBot="1" x14ac:dyDescent="0.25">
      <c r="A526" s="74">
        <v>525</v>
      </c>
      <c r="B526" s="23"/>
      <c r="C526" s="2"/>
    </row>
    <row r="527" spans="1:3" ht="13.5" thickBot="1" x14ac:dyDescent="0.25">
      <c r="A527" s="74">
        <v>526</v>
      </c>
      <c r="B527" s="23"/>
      <c r="C527" s="2"/>
    </row>
    <row r="528" spans="1:3" ht="13.5" thickBot="1" x14ac:dyDescent="0.25">
      <c r="A528" s="37">
        <v>527</v>
      </c>
      <c r="B528" s="23"/>
      <c r="C528" s="2"/>
    </row>
    <row r="529" spans="1:3" ht="13.5" thickBot="1" x14ac:dyDescent="0.25">
      <c r="A529" s="74">
        <v>528</v>
      </c>
      <c r="B529" s="23"/>
      <c r="C529" s="2"/>
    </row>
    <row r="530" spans="1:3" ht="13.5" thickBot="1" x14ac:dyDescent="0.25">
      <c r="A530" s="37">
        <v>529</v>
      </c>
      <c r="B530" s="23"/>
      <c r="C530" s="2"/>
    </row>
    <row r="531" spans="1:3" ht="13.5" thickBot="1" x14ac:dyDescent="0.25">
      <c r="A531" s="74">
        <v>530</v>
      </c>
      <c r="B531" s="23"/>
      <c r="C531" s="2"/>
    </row>
    <row r="532" spans="1:3" ht="13.5" thickBot="1" x14ac:dyDescent="0.25">
      <c r="A532" s="37">
        <v>531</v>
      </c>
      <c r="B532" s="23"/>
      <c r="C532" s="2"/>
    </row>
    <row r="533" spans="1:3" ht="13.5" thickBot="1" x14ac:dyDescent="0.25">
      <c r="A533" s="74">
        <v>532</v>
      </c>
      <c r="B533" s="23"/>
      <c r="C533" s="2"/>
    </row>
    <row r="534" spans="1:3" ht="13.5" thickBot="1" x14ac:dyDescent="0.25">
      <c r="A534" s="37">
        <v>533</v>
      </c>
      <c r="B534" s="23"/>
      <c r="C534" s="2"/>
    </row>
    <row r="535" spans="1:3" ht="13.5" thickBot="1" x14ac:dyDescent="0.25">
      <c r="A535" s="74">
        <v>534</v>
      </c>
      <c r="B535" s="23"/>
      <c r="C535" s="2"/>
    </row>
    <row r="536" spans="1:3" ht="13.5" thickBot="1" x14ac:dyDescent="0.25">
      <c r="A536" s="37">
        <v>535</v>
      </c>
      <c r="B536" s="23"/>
      <c r="C536" s="2"/>
    </row>
    <row r="537" spans="1:3" ht="13.5" thickBot="1" x14ac:dyDescent="0.25">
      <c r="A537" s="74">
        <v>536</v>
      </c>
      <c r="B537" s="23"/>
      <c r="C537" s="2"/>
    </row>
    <row r="538" spans="1:3" ht="13.5" thickBot="1" x14ac:dyDescent="0.25">
      <c r="A538" s="37">
        <v>537</v>
      </c>
      <c r="B538" s="23"/>
      <c r="C538" s="2"/>
    </row>
    <row r="539" spans="1:3" ht="13.5" thickBot="1" x14ac:dyDescent="0.25">
      <c r="A539" s="74">
        <v>538</v>
      </c>
      <c r="B539" s="23"/>
      <c r="C539" s="2"/>
    </row>
    <row r="540" spans="1:3" ht="13.5" thickBot="1" x14ac:dyDescent="0.25">
      <c r="A540" s="37">
        <v>539</v>
      </c>
      <c r="B540" s="23"/>
      <c r="C540" s="2"/>
    </row>
    <row r="541" spans="1:3" ht="13.5" thickBot="1" x14ac:dyDescent="0.25">
      <c r="A541" s="74">
        <v>540</v>
      </c>
      <c r="B541" s="23"/>
      <c r="C541" s="2"/>
    </row>
    <row r="542" spans="1:3" ht="13.5" thickBot="1" x14ac:dyDescent="0.25">
      <c r="A542" s="37">
        <v>541</v>
      </c>
      <c r="B542" s="23"/>
      <c r="C542" s="2"/>
    </row>
    <row r="543" spans="1:3" ht="13.5" thickBot="1" x14ac:dyDescent="0.25">
      <c r="A543" s="74">
        <v>542</v>
      </c>
      <c r="B543" s="23"/>
      <c r="C543" s="2"/>
    </row>
    <row r="544" spans="1:3" ht="13.5" thickBot="1" x14ac:dyDescent="0.25">
      <c r="A544" s="37">
        <v>543</v>
      </c>
      <c r="B544" s="23"/>
      <c r="C544" s="2"/>
    </row>
    <row r="545" spans="1:3" ht="13.5" thickBot="1" x14ac:dyDescent="0.25">
      <c r="A545" s="74">
        <v>544</v>
      </c>
      <c r="B545" s="23"/>
      <c r="C545" s="2"/>
    </row>
    <row r="546" spans="1:3" ht="13.5" thickBot="1" x14ac:dyDescent="0.25">
      <c r="A546" s="37">
        <v>545</v>
      </c>
      <c r="B546" s="23"/>
      <c r="C546" s="2"/>
    </row>
    <row r="547" spans="1:3" ht="13.5" thickBot="1" x14ac:dyDescent="0.25">
      <c r="A547" s="74">
        <v>546</v>
      </c>
      <c r="B547" s="23"/>
      <c r="C547" s="2"/>
    </row>
    <row r="548" spans="1:3" ht="13.5" thickBot="1" x14ac:dyDescent="0.25">
      <c r="A548" s="37">
        <v>547</v>
      </c>
      <c r="B548" s="23"/>
      <c r="C548" s="2"/>
    </row>
    <row r="549" spans="1:3" ht="13.5" thickBot="1" x14ac:dyDescent="0.25">
      <c r="A549" s="74">
        <v>548</v>
      </c>
      <c r="B549" s="23"/>
      <c r="C549" s="2"/>
    </row>
    <row r="550" spans="1:3" ht="13.5" thickBot="1" x14ac:dyDescent="0.25">
      <c r="A550" s="37">
        <v>549</v>
      </c>
      <c r="B550" s="23"/>
      <c r="C550" s="2"/>
    </row>
    <row r="551" spans="1:3" ht="13.5" thickBot="1" x14ac:dyDescent="0.25">
      <c r="A551" s="74">
        <v>550</v>
      </c>
      <c r="B551" s="23"/>
      <c r="C551" s="2"/>
    </row>
    <row r="552" spans="1:3" ht="13.5" thickBot="1" x14ac:dyDescent="0.25">
      <c r="A552" s="74">
        <v>551</v>
      </c>
      <c r="B552" s="23"/>
      <c r="C552" s="2"/>
    </row>
    <row r="553" spans="1:3" ht="13.5" thickBot="1" x14ac:dyDescent="0.25">
      <c r="A553" s="37">
        <v>552</v>
      </c>
      <c r="B553" s="23"/>
      <c r="C553" s="2"/>
    </row>
    <row r="554" spans="1:3" ht="13.5" thickBot="1" x14ac:dyDescent="0.25">
      <c r="A554" s="74">
        <v>553</v>
      </c>
      <c r="B554" s="23"/>
      <c r="C554" s="2"/>
    </row>
    <row r="555" spans="1:3" ht="13.5" thickBot="1" x14ac:dyDescent="0.25">
      <c r="A555" s="37">
        <v>554</v>
      </c>
      <c r="B555" s="23"/>
      <c r="C555" s="2"/>
    </row>
    <row r="556" spans="1:3" ht="13.5" thickBot="1" x14ac:dyDescent="0.25">
      <c r="A556" s="74">
        <v>555</v>
      </c>
      <c r="B556" s="23"/>
      <c r="C556" s="2"/>
    </row>
    <row r="557" spans="1:3" ht="13.5" thickBot="1" x14ac:dyDescent="0.25">
      <c r="A557" s="37">
        <v>556</v>
      </c>
      <c r="B557" s="23"/>
      <c r="C557" s="2"/>
    </row>
    <row r="558" spans="1:3" ht="13.5" thickBot="1" x14ac:dyDescent="0.25">
      <c r="A558" s="74">
        <v>557</v>
      </c>
      <c r="B558" s="23"/>
      <c r="C558" s="2"/>
    </row>
    <row r="559" spans="1:3" ht="13.5" thickBot="1" x14ac:dyDescent="0.25">
      <c r="A559" s="37">
        <v>558</v>
      </c>
      <c r="B559" s="23"/>
      <c r="C559" s="2"/>
    </row>
    <row r="560" spans="1:3" ht="13.5" thickBot="1" x14ac:dyDescent="0.25">
      <c r="A560" s="74">
        <v>559</v>
      </c>
      <c r="B560" s="23"/>
      <c r="C560" s="2"/>
    </row>
    <row r="561" spans="1:3" ht="13.5" thickBot="1" x14ac:dyDescent="0.25">
      <c r="A561" s="37">
        <v>560</v>
      </c>
      <c r="B561" s="23"/>
      <c r="C561" s="2"/>
    </row>
    <row r="562" spans="1:3" ht="13.5" thickBot="1" x14ac:dyDescent="0.25">
      <c r="A562" s="74">
        <v>561</v>
      </c>
      <c r="B562" s="23"/>
      <c r="C562" s="2"/>
    </row>
    <row r="563" spans="1:3" ht="13.5" thickBot="1" x14ac:dyDescent="0.25">
      <c r="A563" s="37">
        <v>562</v>
      </c>
      <c r="B563" s="23"/>
      <c r="C563" s="2"/>
    </row>
    <row r="564" spans="1:3" ht="13.5" thickBot="1" x14ac:dyDescent="0.25">
      <c r="A564" s="74">
        <v>563</v>
      </c>
      <c r="B564" s="23"/>
      <c r="C564" s="2"/>
    </row>
    <row r="565" spans="1:3" ht="13.5" thickBot="1" x14ac:dyDescent="0.25">
      <c r="A565" s="37">
        <v>564</v>
      </c>
      <c r="B565" s="23"/>
      <c r="C565" s="2"/>
    </row>
    <row r="566" spans="1:3" ht="13.5" thickBot="1" x14ac:dyDescent="0.25">
      <c r="A566" s="74">
        <v>565</v>
      </c>
      <c r="B566" s="23"/>
      <c r="C566" s="2"/>
    </row>
    <row r="567" spans="1:3" ht="13.5" thickBot="1" x14ac:dyDescent="0.25">
      <c r="A567" s="37">
        <v>566</v>
      </c>
      <c r="B567" s="23"/>
      <c r="C567" s="2"/>
    </row>
    <row r="568" spans="1:3" ht="13.5" thickBot="1" x14ac:dyDescent="0.25">
      <c r="A568" s="74">
        <v>567</v>
      </c>
      <c r="B568" s="23"/>
      <c r="C568" s="2"/>
    </row>
    <row r="569" spans="1:3" ht="13.5" thickBot="1" x14ac:dyDescent="0.25">
      <c r="A569" s="37">
        <v>568</v>
      </c>
      <c r="B569" s="23"/>
      <c r="C569" s="2"/>
    </row>
    <row r="570" spans="1:3" ht="13.5" thickBot="1" x14ac:dyDescent="0.25">
      <c r="A570" s="74">
        <v>569</v>
      </c>
      <c r="B570" s="23"/>
      <c r="C570" s="2"/>
    </row>
    <row r="571" spans="1:3" ht="13.5" thickBot="1" x14ac:dyDescent="0.25">
      <c r="A571" s="37">
        <v>570</v>
      </c>
      <c r="B571" s="23"/>
      <c r="C571" s="2"/>
    </row>
    <row r="572" spans="1:3" ht="13.5" thickBot="1" x14ac:dyDescent="0.25">
      <c r="A572" s="74">
        <v>571</v>
      </c>
      <c r="B572" s="23"/>
      <c r="C572" s="2"/>
    </row>
    <row r="573" spans="1:3" ht="13.5" thickBot="1" x14ac:dyDescent="0.25">
      <c r="A573" s="37">
        <v>572</v>
      </c>
      <c r="B573" s="23"/>
      <c r="C573" s="2"/>
    </row>
    <row r="574" spans="1:3" ht="13.5" thickBot="1" x14ac:dyDescent="0.25">
      <c r="A574" s="74">
        <v>573</v>
      </c>
      <c r="B574" s="23"/>
      <c r="C574" s="2"/>
    </row>
    <row r="575" spans="1:3" ht="13.5" thickBot="1" x14ac:dyDescent="0.25">
      <c r="A575" s="37">
        <v>574</v>
      </c>
      <c r="B575" s="23"/>
      <c r="C575" s="2"/>
    </row>
    <row r="576" spans="1:3" ht="13.5" thickBot="1" x14ac:dyDescent="0.25">
      <c r="A576" s="74">
        <v>575</v>
      </c>
      <c r="B576" s="23"/>
      <c r="C576" s="2"/>
    </row>
    <row r="577" spans="1:3" ht="13.5" thickBot="1" x14ac:dyDescent="0.25">
      <c r="A577" s="74">
        <v>576</v>
      </c>
      <c r="B577" s="23"/>
      <c r="C577" s="2"/>
    </row>
    <row r="578" spans="1:3" ht="13.5" thickBot="1" x14ac:dyDescent="0.25">
      <c r="A578" s="37">
        <v>577</v>
      </c>
      <c r="B578" s="23"/>
      <c r="C578" s="2"/>
    </row>
    <row r="579" spans="1:3" ht="13.5" thickBot="1" x14ac:dyDescent="0.25">
      <c r="A579" s="74">
        <v>578</v>
      </c>
      <c r="B579" s="23"/>
      <c r="C579" s="2"/>
    </row>
    <row r="580" spans="1:3" ht="13.5" thickBot="1" x14ac:dyDescent="0.25">
      <c r="A580" s="37">
        <v>579</v>
      </c>
      <c r="B580" s="23"/>
      <c r="C580" s="2"/>
    </row>
    <row r="581" spans="1:3" ht="13.5" thickBot="1" x14ac:dyDescent="0.25">
      <c r="A581" s="74">
        <v>580</v>
      </c>
      <c r="B581" s="23"/>
      <c r="C581" s="2"/>
    </row>
    <row r="582" spans="1:3" ht="13.5" thickBot="1" x14ac:dyDescent="0.25">
      <c r="A582" s="37">
        <v>581</v>
      </c>
      <c r="B582" s="23"/>
      <c r="C582" s="2"/>
    </row>
    <row r="583" spans="1:3" ht="13.5" thickBot="1" x14ac:dyDescent="0.25">
      <c r="A583" s="74">
        <v>582</v>
      </c>
      <c r="B583" s="23"/>
      <c r="C583" s="2"/>
    </row>
    <row r="584" spans="1:3" ht="13.5" thickBot="1" x14ac:dyDescent="0.25">
      <c r="A584" s="37">
        <v>583</v>
      </c>
      <c r="B584" s="23"/>
      <c r="C584" s="2"/>
    </row>
    <row r="585" spans="1:3" ht="13.5" thickBot="1" x14ac:dyDescent="0.25">
      <c r="A585" s="74">
        <v>584</v>
      </c>
      <c r="B585" s="23"/>
      <c r="C585" s="2"/>
    </row>
    <row r="586" spans="1:3" ht="13.5" thickBot="1" x14ac:dyDescent="0.25">
      <c r="A586" s="37">
        <v>585</v>
      </c>
      <c r="B586" s="23"/>
      <c r="C586" s="2"/>
    </row>
    <row r="587" spans="1:3" ht="13.5" thickBot="1" x14ac:dyDescent="0.25">
      <c r="A587" s="74">
        <v>586</v>
      </c>
      <c r="B587" s="23"/>
      <c r="C587" s="2"/>
    </row>
    <row r="588" spans="1:3" ht="13.5" thickBot="1" x14ac:dyDescent="0.25">
      <c r="A588" s="37">
        <v>587</v>
      </c>
      <c r="B588" s="23"/>
      <c r="C588" s="2"/>
    </row>
    <row r="589" spans="1:3" ht="13.5" thickBot="1" x14ac:dyDescent="0.25">
      <c r="A589" s="74">
        <v>588</v>
      </c>
      <c r="B589" s="23"/>
      <c r="C589" s="2"/>
    </row>
    <row r="590" spans="1:3" ht="13.5" thickBot="1" x14ac:dyDescent="0.25">
      <c r="A590" s="37">
        <v>589</v>
      </c>
      <c r="B590" s="23"/>
      <c r="C590" s="2"/>
    </row>
    <row r="591" spans="1:3" ht="13.5" thickBot="1" x14ac:dyDescent="0.25">
      <c r="A591" s="74">
        <v>590</v>
      </c>
      <c r="B591" s="23"/>
      <c r="C591" s="2"/>
    </row>
    <row r="592" spans="1:3" ht="13.5" thickBot="1" x14ac:dyDescent="0.25">
      <c r="A592" s="37">
        <v>591</v>
      </c>
      <c r="B592" s="23"/>
      <c r="C592" s="2"/>
    </row>
    <row r="593" spans="1:3" ht="13.5" thickBot="1" x14ac:dyDescent="0.25">
      <c r="A593" s="74">
        <v>592</v>
      </c>
      <c r="B593" s="23"/>
      <c r="C593" s="2"/>
    </row>
    <row r="594" spans="1:3" ht="13.5" thickBot="1" x14ac:dyDescent="0.25">
      <c r="A594" s="37">
        <v>593</v>
      </c>
      <c r="B594" s="23"/>
      <c r="C594" s="2"/>
    </row>
    <row r="595" spans="1:3" ht="13.5" thickBot="1" x14ac:dyDescent="0.25">
      <c r="A595" s="74">
        <v>594</v>
      </c>
      <c r="B595" s="23"/>
      <c r="C595" s="2"/>
    </row>
    <row r="596" spans="1:3" ht="13.5" thickBot="1" x14ac:dyDescent="0.25">
      <c r="A596" s="37">
        <v>595</v>
      </c>
      <c r="B596" s="23"/>
      <c r="C596" s="2"/>
    </row>
    <row r="597" spans="1:3" ht="13.5" thickBot="1" x14ac:dyDescent="0.25">
      <c r="A597" s="74">
        <v>596</v>
      </c>
      <c r="B597" s="23"/>
      <c r="C597" s="2"/>
    </row>
    <row r="598" spans="1:3" ht="13.5" thickBot="1" x14ac:dyDescent="0.25">
      <c r="A598" s="37">
        <v>597</v>
      </c>
      <c r="B598" s="23"/>
      <c r="C598" s="2"/>
    </row>
    <row r="599" spans="1:3" ht="13.5" thickBot="1" x14ac:dyDescent="0.25">
      <c r="A599" s="74">
        <v>598</v>
      </c>
      <c r="B599" s="23"/>
      <c r="C599" s="2"/>
    </row>
    <row r="600" spans="1:3" ht="13.5" thickBot="1" x14ac:dyDescent="0.25">
      <c r="A600" s="37">
        <v>599</v>
      </c>
      <c r="B600" s="23"/>
      <c r="C600" s="2"/>
    </row>
    <row r="601" spans="1:3" ht="13.5" thickBot="1" x14ac:dyDescent="0.25">
      <c r="A601" s="74">
        <v>600</v>
      </c>
      <c r="B601" s="23"/>
      <c r="C601" s="2"/>
    </row>
    <row r="602" spans="1:3" ht="13.5" thickBot="1" x14ac:dyDescent="0.25">
      <c r="A602" s="74">
        <v>601</v>
      </c>
      <c r="B602" s="23"/>
      <c r="C602" s="2"/>
    </row>
    <row r="603" spans="1:3" ht="13.5" thickBot="1" x14ac:dyDescent="0.25">
      <c r="A603" s="37">
        <v>602</v>
      </c>
      <c r="B603" s="23"/>
      <c r="C603" s="2"/>
    </row>
    <row r="604" spans="1:3" ht="13.5" thickBot="1" x14ac:dyDescent="0.25">
      <c r="A604" s="74">
        <v>603</v>
      </c>
      <c r="B604" s="23"/>
      <c r="C604" s="2"/>
    </row>
    <row r="605" spans="1:3" ht="13.5" thickBot="1" x14ac:dyDescent="0.25">
      <c r="A605" s="37">
        <v>604</v>
      </c>
      <c r="B605" s="23"/>
      <c r="C605" s="2"/>
    </row>
    <row r="606" spans="1:3" ht="13.5" thickBot="1" x14ac:dyDescent="0.25">
      <c r="A606" s="74">
        <v>605</v>
      </c>
      <c r="B606" s="23"/>
      <c r="C606" s="2"/>
    </row>
    <row r="607" spans="1:3" ht="13.5" thickBot="1" x14ac:dyDescent="0.25">
      <c r="A607" s="37">
        <v>606</v>
      </c>
      <c r="B607" s="23"/>
      <c r="C607" s="2"/>
    </row>
    <row r="608" spans="1:3" ht="13.5" thickBot="1" x14ac:dyDescent="0.25">
      <c r="A608" s="74">
        <v>607</v>
      </c>
      <c r="B608" s="23"/>
      <c r="C608" s="2"/>
    </row>
    <row r="609" spans="1:3" ht="13.5" thickBot="1" x14ac:dyDescent="0.25">
      <c r="A609" s="37">
        <v>608</v>
      </c>
      <c r="B609" s="23"/>
      <c r="C609" s="2"/>
    </row>
    <row r="610" spans="1:3" ht="13.5" thickBot="1" x14ac:dyDescent="0.25">
      <c r="A610" s="74">
        <v>609</v>
      </c>
      <c r="B610" s="23"/>
      <c r="C610" s="2"/>
    </row>
    <row r="611" spans="1:3" ht="13.5" thickBot="1" x14ac:dyDescent="0.25">
      <c r="A611" s="37">
        <v>610</v>
      </c>
      <c r="B611" s="23"/>
      <c r="C611" s="2"/>
    </row>
    <row r="612" spans="1:3" ht="13.5" thickBot="1" x14ac:dyDescent="0.25">
      <c r="A612" s="74">
        <v>611</v>
      </c>
      <c r="B612" s="23"/>
      <c r="C612" s="2"/>
    </row>
    <row r="613" spans="1:3" ht="13.5" thickBot="1" x14ac:dyDescent="0.25">
      <c r="A613" s="37">
        <v>612</v>
      </c>
      <c r="B613" s="23"/>
      <c r="C613" s="2"/>
    </row>
    <row r="614" spans="1:3" ht="13.5" thickBot="1" x14ac:dyDescent="0.25">
      <c r="A614" s="74">
        <v>613</v>
      </c>
      <c r="B614" s="23"/>
      <c r="C614" s="2"/>
    </row>
    <row r="615" spans="1:3" ht="13.5" thickBot="1" x14ac:dyDescent="0.25">
      <c r="A615" s="37">
        <v>614</v>
      </c>
      <c r="B615" s="23"/>
      <c r="C615" s="2"/>
    </row>
    <row r="616" spans="1:3" ht="13.5" thickBot="1" x14ac:dyDescent="0.25">
      <c r="A616" s="74">
        <v>615</v>
      </c>
      <c r="B616" s="23"/>
      <c r="C616" s="2"/>
    </row>
    <row r="617" spans="1:3" ht="13.5" thickBot="1" x14ac:dyDescent="0.25">
      <c r="A617" s="37">
        <v>616</v>
      </c>
      <c r="B617" s="23"/>
      <c r="C617" s="2"/>
    </row>
    <row r="618" spans="1:3" ht="13.5" thickBot="1" x14ac:dyDescent="0.25">
      <c r="A618" s="74">
        <v>617</v>
      </c>
      <c r="B618" s="23"/>
      <c r="C618" s="2"/>
    </row>
    <row r="619" spans="1:3" ht="13.5" thickBot="1" x14ac:dyDescent="0.25">
      <c r="A619" s="37">
        <v>618</v>
      </c>
      <c r="B619" s="23"/>
      <c r="C619" s="2"/>
    </row>
    <row r="620" spans="1:3" ht="13.5" thickBot="1" x14ac:dyDescent="0.25">
      <c r="A620" s="74">
        <v>619</v>
      </c>
      <c r="B620" s="23"/>
      <c r="C620" s="2"/>
    </row>
    <row r="621" spans="1:3" ht="13.5" thickBot="1" x14ac:dyDescent="0.25">
      <c r="A621" s="37">
        <v>620</v>
      </c>
      <c r="B621" s="23"/>
      <c r="C621" s="2"/>
    </row>
    <row r="622" spans="1:3" ht="13.5" thickBot="1" x14ac:dyDescent="0.25">
      <c r="A622" s="74">
        <v>621</v>
      </c>
      <c r="B622" s="23"/>
      <c r="C622" s="2"/>
    </row>
    <row r="623" spans="1:3" ht="13.5" thickBot="1" x14ac:dyDescent="0.25">
      <c r="A623" s="37">
        <v>622</v>
      </c>
      <c r="B623" s="23"/>
      <c r="C623" s="2"/>
    </row>
    <row r="624" spans="1:3" ht="13.5" thickBot="1" x14ac:dyDescent="0.25">
      <c r="A624" s="74">
        <v>623</v>
      </c>
      <c r="B624" s="23"/>
      <c r="C624" s="2"/>
    </row>
    <row r="625" spans="1:3" ht="13.5" thickBot="1" x14ac:dyDescent="0.25">
      <c r="A625" s="37">
        <v>624</v>
      </c>
      <c r="B625" s="23"/>
      <c r="C625" s="2"/>
    </row>
    <row r="626" spans="1:3" ht="13.5" thickBot="1" x14ac:dyDescent="0.25">
      <c r="A626" s="74">
        <v>625</v>
      </c>
      <c r="B626" s="23"/>
      <c r="C626" s="2"/>
    </row>
    <row r="627" spans="1:3" ht="13.5" thickBot="1" x14ac:dyDescent="0.25">
      <c r="A627" s="74">
        <v>626</v>
      </c>
      <c r="B627" s="23"/>
      <c r="C627" s="2"/>
    </row>
    <row r="628" spans="1:3" ht="13.5" thickBot="1" x14ac:dyDescent="0.25">
      <c r="A628" s="37">
        <v>627</v>
      </c>
      <c r="B628" s="23"/>
      <c r="C628" s="2"/>
    </row>
    <row r="629" spans="1:3" ht="13.5" thickBot="1" x14ac:dyDescent="0.25">
      <c r="A629" s="74">
        <v>628</v>
      </c>
      <c r="B629" s="23"/>
      <c r="C629" s="2"/>
    </row>
    <row r="630" spans="1:3" ht="13.5" thickBot="1" x14ac:dyDescent="0.25">
      <c r="A630" s="37">
        <v>629</v>
      </c>
      <c r="B630" s="23"/>
      <c r="C630" s="2"/>
    </row>
    <row r="631" spans="1:3" ht="13.5" thickBot="1" x14ac:dyDescent="0.25">
      <c r="A631" s="74">
        <v>630</v>
      </c>
      <c r="B631" s="23"/>
      <c r="C631" s="2"/>
    </row>
    <row r="632" spans="1:3" ht="13.5" thickBot="1" x14ac:dyDescent="0.25">
      <c r="A632" s="37">
        <v>631</v>
      </c>
      <c r="B632" s="23"/>
      <c r="C632" s="2"/>
    </row>
    <row r="633" spans="1:3" ht="13.5" thickBot="1" x14ac:dyDescent="0.25">
      <c r="A633" s="74">
        <v>632</v>
      </c>
      <c r="B633" s="23"/>
      <c r="C633" s="2"/>
    </row>
    <row r="634" spans="1:3" ht="13.5" thickBot="1" x14ac:dyDescent="0.25">
      <c r="A634" s="37">
        <v>633</v>
      </c>
      <c r="B634" s="23"/>
      <c r="C634" s="2"/>
    </row>
    <row r="635" spans="1:3" ht="13.5" thickBot="1" x14ac:dyDescent="0.25">
      <c r="A635" s="74">
        <v>634</v>
      </c>
      <c r="B635" s="23"/>
      <c r="C635" s="2"/>
    </row>
    <row r="636" spans="1:3" ht="13.5" thickBot="1" x14ac:dyDescent="0.25">
      <c r="A636" s="37">
        <v>635</v>
      </c>
      <c r="B636" s="23"/>
      <c r="C636" s="2"/>
    </row>
    <row r="637" spans="1:3" ht="13.5" thickBot="1" x14ac:dyDescent="0.25">
      <c r="A637" s="74">
        <v>636</v>
      </c>
      <c r="B637" s="23"/>
      <c r="C637" s="2"/>
    </row>
    <row r="638" spans="1:3" ht="13.5" thickBot="1" x14ac:dyDescent="0.25">
      <c r="A638" s="37">
        <v>637</v>
      </c>
      <c r="B638" s="23"/>
      <c r="C638" s="2"/>
    </row>
    <row r="639" spans="1:3" ht="13.5" thickBot="1" x14ac:dyDescent="0.25">
      <c r="A639" s="74">
        <v>638</v>
      </c>
      <c r="B639" s="23"/>
      <c r="C639" s="2"/>
    </row>
    <row r="640" spans="1:3" ht="13.5" thickBot="1" x14ac:dyDescent="0.25">
      <c r="A640" s="37">
        <v>639</v>
      </c>
      <c r="B640" s="23"/>
      <c r="C640" s="2"/>
    </row>
    <row r="641" spans="1:3" ht="13.5" thickBot="1" x14ac:dyDescent="0.25">
      <c r="A641" s="74">
        <v>640</v>
      </c>
      <c r="B641" s="23"/>
      <c r="C641" s="2"/>
    </row>
    <row r="642" spans="1:3" ht="13.5" thickBot="1" x14ac:dyDescent="0.25">
      <c r="A642" s="37">
        <v>641</v>
      </c>
      <c r="B642" s="23"/>
      <c r="C642" s="2"/>
    </row>
    <row r="643" spans="1:3" ht="13.5" thickBot="1" x14ac:dyDescent="0.25">
      <c r="A643" s="74">
        <v>642</v>
      </c>
      <c r="B643" s="23"/>
      <c r="C643" s="2"/>
    </row>
    <row r="644" spans="1:3" ht="13.5" thickBot="1" x14ac:dyDescent="0.25">
      <c r="A644" s="37">
        <v>643</v>
      </c>
      <c r="B644" s="23"/>
      <c r="C644" s="2"/>
    </row>
    <row r="645" spans="1:3" ht="13.5" thickBot="1" x14ac:dyDescent="0.25">
      <c r="A645" s="74">
        <v>644</v>
      </c>
      <c r="B645" s="23"/>
      <c r="C645" s="2"/>
    </row>
    <row r="646" spans="1:3" ht="13.5" thickBot="1" x14ac:dyDescent="0.25">
      <c r="A646" s="37">
        <v>645</v>
      </c>
      <c r="B646" s="23"/>
      <c r="C646" s="2"/>
    </row>
    <row r="647" spans="1:3" ht="13.5" thickBot="1" x14ac:dyDescent="0.25">
      <c r="A647" s="74">
        <v>646</v>
      </c>
      <c r="B647" s="23"/>
      <c r="C647" s="2"/>
    </row>
    <row r="648" spans="1:3" ht="13.5" thickBot="1" x14ac:dyDescent="0.25">
      <c r="A648" s="37">
        <v>647</v>
      </c>
      <c r="B648" s="23"/>
      <c r="C648" s="2"/>
    </row>
    <row r="649" spans="1:3" ht="13.5" thickBot="1" x14ac:dyDescent="0.25">
      <c r="A649" s="74">
        <v>648</v>
      </c>
      <c r="B649" s="23"/>
      <c r="C649" s="2"/>
    </row>
    <row r="650" spans="1:3" ht="13.5" thickBot="1" x14ac:dyDescent="0.25">
      <c r="A650" s="37">
        <v>649</v>
      </c>
      <c r="B650" s="23"/>
      <c r="C650" s="2"/>
    </row>
    <row r="651" spans="1:3" ht="13.5" thickBot="1" x14ac:dyDescent="0.25">
      <c r="A651" s="74">
        <v>650</v>
      </c>
      <c r="B651" s="23"/>
      <c r="C651" s="2"/>
    </row>
    <row r="652" spans="1:3" ht="13.5" thickBot="1" x14ac:dyDescent="0.25">
      <c r="A652" s="74">
        <v>651</v>
      </c>
      <c r="B652" s="23"/>
      <c r="C652" s="2"/>
    </row>
    <row r="653" spans="1:3" ht="13.5" thickBot="1" x14ac:dyDescent="0.25">
      <c r="A653" s="37">
        <v>652</v>
      </c>
      <c r="B653" s="23"/>
      <c r="C653" s="2"/>
    </row>
    <row r="654" spans="1:3" ht="13.5" thickBot="1" x14ac:dyDescent="0.25">
      <c r="A654" s="74">
        <v>653</v>
      </c>
      <c r="B654" s="23"/>
      <c r="C654" s="2"/>
    </row>
    <row r="655" spans="1:3" ht="13.5" thickBot="1" x14ac:dyDescent="0.25">
      <c r="A655" s="37">
        <v>654</v>
      </c>
      <c r="B655" s="23"/>
      <c r="C655" s="2"/>
    </row>
    <row r="656" spans="1:3" ht="13.5" thickBot="1" x14ac:dyDescent="0.25">
      <c r="A656" s="74">
        <v>655</v>
      </c>
      <c r="B656" s="23"/>
      <c r="C656" s="2"/>
    </row>
    <row r="657" spans="1:3" ht="13.5" thickBot="1" x14ac:dyDescent="0.25">
      <c r="A657" s="37">
        <v>656</v>
      </c>
      <c r="B657" s="23"/>
      <c r="C657" s="2"/>
    </row>
    <row r="658" spans="1:3" ht="13.5" thickBot="1" x14ac:dyDescent="0.25">
      <c r="A658" s="74">
        <v>657</v>
      </c>
      <c r="B658" s="23"/>
      <c r="C658" s="2"/>
    </row>
    <row r="659" spans="1:3" ht="13.5" thickBot="1" x14ac:dyDescent="0.25">
      <c r="A659" s="37">
        <v>658</v>
      </c>
      <c r="B659" s="23"/>
      <c r="C659" s="2"/>
    </row>
    <row r="660" spans="1:3" ht="13.5" thickBot="1" x14ac:dyDescent="0.25">
      <c r="A660" s="74">
        <v>659</v>
      </c>
      <c r="B660" s="23"/>
      <c r="C660" s="2"/>
    </row>
    <row r="661" spans="1:3" ht="13.5" thickBot="1" x14ac:dyDescent="0.25">
      <c r="A661" s="37">
        <v>660</v>
      </c>
      <c r="B661" s="23"/>
      <c r="C661" s="2"/>
    </row>
    <row r="662" spans="1:3" ht="13.5" thickBot="1" x14ac:dyDescent="0.25">
      <c r="A662" s="74">
        <v>661</v>
      </c>
      <c r="B662" s="23"/>
      <c r="C662" s="2"/>
    </row>
    <row r="663" spans="1:3" ht="13.5" thickBot="1" x14ac:dyDescent="0.25">
      <c r="A663" s="37">
        <v>662</v>
      </c>
      <c r="B663" s="23"/>
      <c r="C663" s="2"/>
    </row>
    <row r="664" spans="1:3" ht="13.5" thickBot="1" x14ac:dyDescent="0.25">
      <c r="A664" s="74">
        <v>663</v>
      </c>
      <c r="B664" s="23"/>
      <c r="C664" s="2"/>
    </row>
    <row r="665" spans="1:3" ht="13.5" thickBot="1" x14ac:dyDescent="0.25">
      <c r="A665" s="37">
        <v>664</v>
      </c>
      <c r="B665" s="23"/>
      <c r="C665" s="2"/>
    </row>
    <row r="666" spans="1:3" ht="13.5" thickBot="1" x14ac:dyDescent="0.25">
      <c r="A666" s="74">
        <v>665</v>
      </c>
      <c r="B666" s="23"/>
      <c r="C666" s="2"/>
    </row>
    <row r="667" spans="1:3" ht="13.5" thickBot="1" x14ac:dyDescent="0.25">
      <c r="A667" s="37">
        <v>666</v>
      </c>
      <c r="B667" s="23"/>
      <c r="C667" s="2"/>
    </row>
    <row r="668" spans="1:3" ht="13.5" thickBot="1" x14ac:dyDescent="0.25">
      <c r="A668" s="74">
        <v>667</v>
      </c>
      <c r="B668" s="23"/>
      <c r="C668" s="2"/>
    </row>
    <row r="669" spans="1:3" ht="13.5" thickBot="1" x14ac:dyDescent="0.25">
      <c r="A669" s="37">
        <v>668</v>
      </c>
      <c r="B669" s="23"/>
      <c r="C669" s="2"/>
    </row>
    <row r="670" spans="1:3" ht="13.5" thickBot="1" x14ac:dyDescent="0.25">
      <c r="A670" s="74">
        <v>669</v>
      </c>
      <c r="B670" s="23"/>
      <c r="C670" s="2"/>
    </row>
    <row r="671" spans="1:3" ht="13.5" thickBot="1" x14ac:dyDescent="0.25">
      <c r="A671" s="37">
        <v>670</v>
      </c>
      <c r="B671" s="23"/>
      <c r="C671" s="2"/>
    </row>
    <row r="672" spans="1:3" ht="13.5" thickBot="1" x14ac:dyDescent="0.25">
      <c r="A672" s="74">
        <v>671</v>
      </c>
      <c r="B672" s="23"/>
      <c r="C672" s="2"/>
    </row>
    <row r="673" spans="1:3" ht="13.5" thickBot="1" x14ac:dyDescent="0.25">
      <c r="A673" s="37">
        <v>672</v>
      </c>
      <c r="B673" s="23"/>
      <c r="C673" s="2"/>
    </row>
    <row r="674" spans="1:3" ht="13.5" thickBot="1" x14ac:dyDescent="0.25">
      <c r="A674" s="74">
        <v>673</v>
      </c>
      <c r="B674" s="23"/>
      <c r="C674" s="2"/>
    </row>
    <row r="675" spans="1:3" ht="13.5" thickBot="1" x14ac:dyDescent="0.25">
      <c r="A675" s="37">
        <v>674</v>
      </c>
      <c r="B675" s="23"/>
      <c r="C675" s="2"/>
    </row>
    <row r="676" spans="1:3" ht="13.5" thickBot="1" x14ac:dyDescent="0.25">
      <c r="A676" s="74">
        <v>675</v>
      </c>
      <c r="B676" s="23"/>
      <c r="C676" s="2"/>
    </row>
    <row r="677" spans="1:3" ht="13.5" thickBot="1" x14ac:dyDescent="0.25">
      <c r="A677" s="74">
        <v>676</v>
      </c>
      <c r="B677" s="23"/>
      <c r="C677" s="2"/>
    </row>
    <row r="678" spans="1:3" ht="13.5" thickBot="1" x14ac:dyDescent="0.25">
      <c r="A678" s="37">
        <v>677</v>
      </c>
      <c r="B678" s="23"/>
      <c r="C678" s="2"/>
    </row>
    <row r="679" spans="1:3" ht="13.5" thickBot="1" x14ac:dyDescent="0.25">
      <c r="A679" s="74">
        <v>678</v>
      </c>
      <c r="B679" s="23"/>
      <c r="C679" s="2"/>
    </row>
    <row r="680" spans="1:3" ht="13.5" thickBot="1" x14ac:dyDescent="0.25">
      <c r="A680" s="37">
        <v>679</v>
      </c>
      <c r="B680" s="23"/>
      <c r="C680" s="2"/>
    </row>
    <row r="681" spans="1:3" ht="13.5" thickBot="1" x14ac:dyDescent="0.25">
      <c r="A681" s="74">
        <v>680</v>
      </c>
      <c r="B681" s="23"/>
      <c r="C681" s="2"/>
    </row>
    <row r="682" spans="1:3" ht="13.5" thickBot="1" x14ac:dyDescent="0.25">
      <c r="A682" s="37">
        <v>681</v>
      </c>
      <c r="B682" s="23"/>
      <c r="C682" s="2"/>
    </row>
    <row r="683" spans="1:3" ht="13.5" thickBot="1" x14ac:dyDescent="0.25">
      <c r="A683" s="74">
        <v>682</v>
      </c>
      <c r="B683" s="23"/>
      <c r="C683" s="2"/>
    </row>
    <row r="684" spans="1:3" ht="13.5" thickBot="1" x14ac:dyDescent="0.25">
      <c r="A684" s="37">
        <v>683</v>
      </c>
      <c r="B684" s="23"/>
      <c r="C684" s="2"/>
    </row>
    <row r="685" spans="1:3" ht="13.5" thickBot="1" x14ac:dyDescent="0.25">
      <c r="A685" s="74">
        <v>684</v>
      </c>
      <c r="B685" s="23"/>
      <c r="C685" s="2"/>
    </row>
    <row r="686" spans="1:3" ht="13.5" thickBot="1" x14ac:dyDescent="0.25">
      <c r="A686" s="37">
        <v>685</v>
      </c>
      <c r="B686" s="23"/>
      <c r="C686" s="2"/>
    </row>
    <row r="687" spans="1:3" ht="13.5" thickBot="1" x14ac:dyDescent="0.25">
      <c r="A687" s="74">
        <v>686</v>
      </c>
      <c r="B687" s="23"/>
      <c r="C687" s="2"/>
    </row>
    <row r="688" spans="1:3" ht="13.5" thickBot="1" x14ac:dyDescent="0.25">
      <c r="A688" s="37">
        <v>687</v>
      </c>
      <c r="B688" s="23"/>
      <c r="C688" s="2"/>
    </row>
    <row r="689" spans="1:3" ht="13.5" thickBot="1" x14ac:dyDescent="0.25">
      <c r="A689" s="74">
        <v>688</v>
      </c>
      <c r="B689" s="23"/>
      <c r="C689" s="2"/>
    </row>
    <row r="690" spans="1:3" ht="13.5" thickBot="1" x14ac:dyDescent="0.25">
      <c r="A690" s="37">
        <v>689</v>
      </c>
      <c r="B690" s="23"/>
      <c r="C690" s="2"/>
    </row>
    <row r="691" spans="1:3" ht="13.5" thickBot="1" x14ac:dyDescent="0.25">
      <c r="A691" s="74">
        <v>690</v>
      </c>
      <c r="B691" s="23"/>
      <c r="C691" s="2"/>
    </row>
    <row r="692" spans="1:3" ht="13.5" thickBot="1" x14ac:dyDescent="0.25">
      <c r="A692" s="37">
        <v>691</v>
      </c>
      <c r="B692" s="23"/>
      <c r="C692" s="2"/>
    </row>
    <row r="693" spans="1:3" ht="13.5" thickBot="1" x14ac:dyDescent="0.25">
      <c r="A693" s="74">
        <v>692</v>
      </c>
      <c r="B693" s="23"/>
      <c r="C693" s="2"/>
    </row>
    <row r="694" spans="1:3" ht="13.5" thickBot="1" x14ac:dyDescent="0.25">
      <c r="A694" s="37">
        <v>693</v>
      </c>
      <c r="B694" s="23"/>
      <c r="C694" s="2"/>
    </row>
    <row r="695" spans="1:3" ht="13.5" thickBot="1" x14ac:dyDescent="0.25">
      <c r="A695" s="74">
        <v>694</v>
      </c>
      <c r="B695" s="23"/>
      <c r="C695" s="2"/>
    </row>
    <row r="696" spans="1:3" ht="13.5" thickBot="1" x14ac:dyDescent="0.25">
      <c r="A696" s="37">
        <v>695</v>
      </c>
      <c r="B696" s="23"/>
      <c r="C696" s="2"/>
    </row>
    <row r="697" spans="1:3" ht="13.5" thickBot="1" x14ac:dyDescent="0.25">
      <c r="A697" s="74">
        <v>696</v>
      </c>
      <c r="B697" s="23"/>
      <c r="C697" s="2"/>
    </row>
    <row r="698" spans="1:3" ht="13.5" thickBot="1" x14ac:dyDescent="0.25">
      <c r="A698" s="37">
        <v>697</v>
      </c>
      <c r="B698" s="23"/>
      <c r="C698" s="2"/>
    </row>
    <row r="699" spans="1:3" ht="13.5" thickBot="1" x14ac:dyDescent="0.25">
      <c r="A699" s="74">
        <v>698</v>
      </c>
      <c r="B699" s="23"/>
      <c r="C699" s="2"/>
    </row>
    <row r="700" spans="1:3" ht="13.5" thickBot="1" x14ac:dyDescent="0.25">
      <c r="A700" s="37">
        <v>699</v>
      </c>
      <c r="B700" s="23"/>
      <c r="C700" s="2"/>
    </row>
    <row r="701" spans="1:3" ht="13.5" thickBot="1" x14ac:dyDescent="0.25">
      <c r="A701" s="74">
        <v>700</v>
      </c>
      <c r="B701" s="23"/>
      <c r="C701" s="2"/>
    </row>
    <row r="702" spans="1:3" ht="13.5" thickBot="1" x14ac:dyDescent="0.25">
      <c r="A702" s="74">
        <v>701</v>
      </c>
      <c r="B702" s="23"/>
      <c r="C702" s="2"/>
    </row>
    <row r="703" spans="1:3" ht="13.5" thickBot="1" x14ac:dyDescent="0.25">
      <c r="A703" s="37">
        <v>702</v>
      </c>
      <c r="B703" s="23"/>
      <c r="C703" s="2"/>
    </row>
    <row r="704" spans="1:3" ht="13.5" thickBot="1" x14ac:dyDescent="0.25">
      <c r="A704" s="74">
        <v>703</v>
      </c>
      <c r="B704" s="23"/>
      <c r="C704" s="2"/>
    </row>
    <row r="705" spans="1:3" ht="13.5" thickBot="1" x14ac:dyDescent="0.25">
      <c r="A705" s="37">
        <v>704</v>
      </c>
      <c r="B705" s="23"/>
      <c r="C705" s="2"/>
    </row>
    <row r="706" spans="1:3" ht="13.5" thickBot="1" x14ac:dyDescent="0.25">
      <c r="A706" s="74">
        <v>705</v>
      </c>
      <c r="B706" s="23"/>
      <c r="C706" s="2"/>
    </row>
    <row r="707" spans="1:3" ht="13.5" thickBot="1" x14ac:dyDescent="0.25">
      <c r="A707" s="37">
        <v>706</v>
      </c>
      <c r="B707" s="23"/>
      <c r="C707" s="2"/>
    </row>
    <row r="708" spans="1:3" ht="13.5" thickBot="1" x14ac:dyDescent="0.25">
      <c r="A708" s="37">
        <v>707</v>
      </c>
      <c r="B708" s="23"/>
      <c r="C708" s="2"/>
    </row>
  </sheetData>
  <mergeCells count="1">
    <mergeCell ref="E18:L21"/>
  </mergeCells>
  <phoneticPr fontId="2" type="noConversion"/>
  <pageMargins left="0.75" right="0.75" top="1" bottom="1" header="0" footer="0"/>
  <pageSetup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IN">
                <anchor moveWithCells="1" sizeWithCells="1">
                  <from>
                    <xdr:col>4</xdr:col>
                    <xdr:colOff>933450</xdr:colOff>
                    <xdr:row>6</xdr:row>
                    <xdr:rowOff>47625</xdr:rowOff>
                  </from>
                  <to>
                    <xdr:col>5</xdr:col>
                    <xdr:colOff>314325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AIN">
                <anchor moveWithCells="1" sizeWithCells="1">
                  <from>
                    <xdr:col>5</xdr:col>
                    <xdr:colOff>609600</xdr:colOff>
                    <xdr:row>45</xdr:row>
                    <xdr:rowOff>28575</xdr:rowOff>
                  </from>
                  <to>
                    <xdr:col>6</xdr:col>
                    <xdr:colOff>371475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AIN">
                <anchor moveWithCells="1" sizeWithCells="1">
                  <from>
                    <xdr:col>4</xdr:col>
                    <xdr:colOff>476250</xdr:colOff>
                    <xdr:row>67</xdr:row>
                    <xdr:rowOff>28575</xdr:rowOff>
                  </from>
                  <to>
                    <xdr:col>4</xdr:col>
                    <xdr:colOff>1000125</xdr:colOff>
                    <xdr:row>67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autoFill="0" autoPict="0" macro="[0]!MAIN">
                <anchor moveWithCells="1" sizeWithCells="1">
                  <from>
                    <xdr:col>4</xdr:col>
                    <xdr:colOff>342900</xdr:colOff>
                    <xdr:row>118</xdr:row>
                    <xdr:rowOff>171450</xdr:rowOff>
                  </from>
                  <to>
                    <xdr:col>4</xdr:col>
                    <xdr:colOff>866775</xdr:colOff>
                    <xdr:row>120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autoFill="0" autoPict="0" macro="[0]!MAIN">
                <anchor moveWithCells="1" sizeWithCells="1">
                  <from>
                    <xdr:col>4</xdr:col>
                    <xdr:colOff>342900</xdr:colOff>
                    <xdr:row>156</xdr:row>
                    <xdr:rowOff>0</xdr:rowOff>
                  </from>
                  <to>
                    <xdr:col>4</xdr:col>
                    <xdr:colOff>866775</xdr:colOff>
                    <xdr:row>159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KI436"/>
  <sheetViews>
    <sheetView topLeftCell="JU1" workbookViewId="0">
      <selection activeCell="A2" sqref="A2:C48"/>
    </sheetView>
  </sheetViews>
  <sheetFormatPr baseColWidth="10" defaultRowHeight="12.75" x14ac:dyDescent="0.2"/>
  <cols>
    <col min="5" max="5" width="11.42578125" style="16"/>
    <col min="6" max="6" width="11.42578125" style="18"/>
    <col min="7" max="7" width="11.42578125" style="16"/>
    <col min="8" max="9" width="11.42578125" style="17"/>
    <col min="10" max="10" width="11.42578125" style="18"/>
    <col min="11" max="11" width="11.42578125" style="16"/>
    <col min="12" max="12" width="11.42578125" style="17"/>
    <col min="13" max="13" width="11.42578125" style="18"/>
    <col min="14" max="14" width="11.42578125" style="16"/>
    <col min="15" max="16" width="11.42578125" style="17"/>
    <col min="17" max="17" width="11.42578125" style="18"/>
    <col min="18" max="18" width="11.42578125" style="16"/>
    <col min="19" max="22" width="11.42578125" style="17"/>
    <col min="23" max="23" width="11.42578125" style="18"/>
    <col min="24" max="24" width="11.42578125" style="16"/>
    <col min="25" max="28" width="11.42578125" style="17"/>
    <col min="29" max="29" width="11.42578125" style="18"/>
    <col min="30" max="30" width="11.42578125" style="16"/>
    <col min="31" max="31" width="11.42578125" style="18"/>
    <col min="32" max="32" width="11.42578125" style="16"/>
    <col min="33" max="33" width="11.42578125" style="18"/>
    <col min="34" max="34" width="11.42578125" style="16"/>
    <col min="35" max="35" width="11.42578125" style="18"/>
    <col min="36" max="36" width="11.42578125" style="16"/>
    <col min="37" max="37" width="11.42578125" style="18"/>
    <col min="53" max="53" width="56.7109375" customWidth="1"/>
    <col min="54" max="54" width="11.5703125" bestFit="1" customWidth="1"/>
    <col min="55" max="55" width="13.5703125" bestFit="1" customWidth="1"/>
    <col min="56" max="56" width="12" customWidth="1"/>
    <col min="59" max="59" width="14.85546875" customWidth="1"/>
    <col min="80" max="80" width="10.7109375" style="5" customWidth="1"/>
    <col min="81" max="82" width="10.7109375" customWidth="1"/>
    <col min="83" max="83" width="12.140625" customWidth="1"/>
    <col min="84" max="87" width="10.7109375" customWidth="1"/>
    <col min="88" max="88" width="13.140625" bestFit="1" customWidth="1"/>
    <col min="89" max="89" width="14.140625" bestFit="1" customWidth="1"/>
    <col min="90" max="90" width="14.42578125" bestFit="1" customWidth="1"/>
    <col min="91" max="91" width="8.85546875" customWidth="1"/>
    <col min="252" max="252" width="52" customWidth="1"/>
    <col min="253" max="253" width="50.42578125" customWidth="1"/>
  </cols>
  <sheetData>
    <row r="1" spans="1:295" ht="18" thickBot="1" x14ac:dyDescent="0.25">
      <c r="A1" s="1" t="s">
        <v>2</v>
      </c>
      <c r="B1" s="2" t="s">
        <v>1</v>
      </c>
      <c r="C1" s="3" t="s">
        <v>0</v>
      </c>
      <c r="E1" s="92" t="s">
        <v>11</v>
      </c>
      <c r="F1" s="93"/>
      <c r="G1" s="96">
        <f>H1048576+I1048576</f>
        <v>0</v>
      </c>
      <c r="H1" s="92"/>
      <c r="I1" s="92"/>
      <c r="J1" s="93"/>
      <c r="K1" s="96" t="s">
        <v>7</v>
      </c>
      <c r="L1" s="92"/>
      <c r="M1" s="92"/>
      <c r="N1" s="92">
        <f>2*P1048576-O1048576+$BB$6/(1-$BB$6)*(P1048576-O1048576)</f>
        <v>0</v>
      </c>
      <c r="O1" s="92"/>
      <c r="P1" s="92"/>
      <c r="Q1" s="93"/>
      <c r="R1" s="96" t="s">
        <v>10</v>
      </c>
      <c r="S1" s="92"/>
      <c r="T1" s="92"/>
      <c r="U1" s="92"/>
      <c r="V1" s="92"/>
      <c r="W1" s="93"/>
      <c r="X1" s="96" t="s">
        <v>54</v>
      </c>
      <c r="Y1" s="92"/>
      <c r="Z1" s="92"/>
      <c r="AA1" s="92"/>
      <c r="AB1" s="92"/>
      <c r="AC1" s="92"/>
      <c r="AD1" s="106" t="s">
        <v>13</v>
      </c>
      <c r="AE1" s="95"/>
      <c r="AF1" s="94" t="s">
        <v>14</v>
      </c>
      <c r="AG1" s="95"/>
      <c r="AH1" s="94" t="s">
        <v>15</v>
      </c>
      <c r="AI1" s="95"/>
      <c r="AJ1" s="94" t="s">
        <v>16</v>
      </c>
      <c r="AK1" s="9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42" t="s">
        <v>4</v>
      </c>
      <c r="BG1" t="s">
        <v>5</v>
      </c>
      <c r="BZ1" s="14"/>
      <c r="CA1" s="10" t="s">
        <v>2</v>
      </c>
      <c r="CB1" s="36" t="s">
        <v>11</v>
      </c>
      <c r="CC1" s="11" t="s">
        <v>12</v>
      </c>
      <c r="CD1" s="11" t="s">
        <v>7</v>
      </c>
      <c r="CE1" s="11" t="s">
        <v>8</v>
      </c>
      <c r="CF1" s="11" t="s">
        <v>10</v>
      </c>
      <c r="CG1" s="11" t="s">
        <v>9</v>
      </c>
      <c r="CH1" s="11" t="s">
        <v>13</v>
      </c>
      <c r="CI1" s="11" t="s">
        <v>14</v>
      </c>
      <c r="CJ1" s="11" t="s">
        <v>15</v>
      </c>
      <c r="CK1" s="11" t="s">
        <v>16</v>
      </c>
      <c r="CL1" s="21"/>
      <c r="CM1" s="22"/>
      <c r="CN1" s="22"/>
      <c r="CO1" s="22"/>
      <c r="CP1" s="22"/>
      <c r="CQ1" s="22"/>
      <c r="CR1" s="22"/>
      <c r="CS1" s="22"/>
      <c r="DA1" t="e">
        <f t="shared" ref="DA1" si="0">1/A1</f>
        <v>#VALUE!</v>
      </c>
      <c r="DB1" t="e">
        <f t="shared" ref="DB1" si="1">LN(C1)</f>
        <v>#VALUE!</v>
      </c>
      <c r="IO1" s="37">
        <f>19999-COUNTIF(C2:C20000,"")</f>
        <v>47</v>
      </c>
      <c r="IR1" s="47" t="s">
        <v>51</v>
      </c>
      <c r="IS1" s="48" t="s">
        <v>50</v>
      </c>
    </row>
    <row r="2" spans="1:295" ht="27.75" thickBot="1" x14ac:dyDescent="0.25">
      <c r="A2" s="72">
        <v>1</v>
      </c>
      <c r="B2" s="61"/>
      <c r="C2" s="86">
        <v>2098</v>
      </c>
      <c r="H2" s="17">
        <v>2098</v>
      </c>
      <c r="I2" s="17">
        <v>0</v>
      </c>
      <c r="K2" s="20"/>
      <c r="L2" s="17">
        <v>2098</v>
      </c>
      <c r="O2" s="17">
        <v>2098</v>
      </c>
      <c r="P2" s="17">
        <v>2098</v>
      </c>
      <c r="U2" s="17">
        <v>2026.6666666666667</v>
      </c>
      <c r="AA2" s="17">
        <v>0.87010446978008882</v>
      </c>
      <c r="AD2" s="16">
        <f t="shared" ref="AD2:AD48" si="2">$BB$9+$BC$9*A2</f>
        <v>2133.9468085106382</v>
      </c>
      <c r="AE2" s="18">
        <f t="shared" ref="AE2:AE48" si="3">(AD2-C2)^2</f>
        <v>1292.1730421004925</v>
      </c>
      <c r="AF2" s="16">
        <f t="shared" ref="AF2:AF48" si="4">$BB$10+$BC$10*A2+$BD$10*(A2)^2</f>
        <v>2133.9431188074027</v>
      </c>
      <c r="AG2" s="18">
        <f t="shared" ref="AG2:AG48" si="5">(AF2-C2)^2</f>
        <v>1291.9077896030656</v>
      </c>
      <c r="AH2" s="16">
        <f t="shared" ref="AH2:AH48" si="6">EXP($BB$11+$BC$11*A2)</f>
        <v>2087.9863384914265</v>
      </c>
      <c r="AI2" s="18">
        <f t="shared" ref="AI2:AI48" si="7">(AH2-C2)^2</f>
        <v>100.27341680828606</v>
      </c>
      <c r="AJ2" s="16">
        <f t="shared" ref="AJ2:AJ48" si="8">EXP($BB$12+$BC$12/A2)</f>
        <v>2078.6236497399746</v>
      </c>
      <c r="AK2" s="18">
        <f t="shared" ref="AK2:AK48" si="9">(AJ2-C2)^2</f>
        <v>375.44294939918819</v>
      </c>
      <c r="CA2" s="2">
        <v>48</v>
      </c>
      <c r="CB2" s="50">
        <v>2452.2228248464917</v>
      </c>
      <c r="CC2" s="51">
        <v>2498.3307146881561</v>
      </c>
      <c r="CD2" s="50">
        <v>2433.0524242587817</v>
      </c>
      <c r="CE2" s="51">
        <v>2090.4094409309978</v>
      </c>
      <c r="CF2" s="50">
        <v>2099.0241753380619</v>
      </c>
      <c r="CG2" s="51">
        <v>2091.191369092634</v>
      </c>
      <c r="CH2" s="50">
        <f t="shared" ref="CH2:CH13" si="10">$BB$9+$BC$9*CA2</f>
        <v>2574.4902867715077</v>
      </c>
      <c r="CI2" s="51">
        <f t="shared" ref="CI2:CI13" si="11">$BB$10+$BC$10*CA2+$BD$10*(CA2)^2</f>
        <v>2574.4936307187077</v>
      </c>
      <c r="CJ2" s="50">
        <f t="shared" ref="CJ2:CJ13" si="12">EXP($BB$11+$BC$11*CA2)</f>
        <v>2528.9829687121664</v>
      </c>
      <c r="CK2" s="51">
        <f t="shared" ref="CK2:CK13" si="13">EXP($BB$12+$BC$12/CA2)</f>
        <v>2311.6362976942123</v>
      </c>
      <c r="CL2" s="8"/>
      <c r="CM2" s="8"/>
      <c r="CN2" s="8"/>
      <c r="CO2" s="8"/>
      <c r="DA2" s="38">
        <f t="shared" ref="DA2:DA48" si="14">1/A2</f>
        <v>1</v>
      </c>
      <c r="DB2" s="38">
        <f t="shared" ref="DB2:DB48" si="15">LN(C2)</f>
        <v>7.6487397889562425</v>
      </c>
      <c r="KH2" s="83">
        <f>Historia!A2</f>
        <v>1</v>
      </c>
      <c r="KI2" s="83">
        <f>Historia!C2</f>
        <v>2098</v>
      </c>
    </row>
    <row r="3" spans="1:295" ht="27.75" thickBot="1" x14ac:dyDescent="0.35">
      <c r="A3" s="73">
        <v>2</v>
      </c>
      <c r="B3" s="61"/>
      <c r="C3" s="86">
        <v>2608</v>
      </c>
      <c r="E3" s="16">
        <v>2098</v>
      </c>
      <c r="F3" s="18">
        <f t="shared" ref="F3:F48" si="16">(E3-C3)^2</f>
        <v>260100</v>
      </c>
      <c r="G3" s="16">
        <f t="shared" ref="G3:G48" si="17">H2+I2</f>
        <v>2098</v>
      </c>
      <c r="H3" s="17">
        <f t="shared" ref="H3:H48" si="18">$BB$4*C3+(1-$BB$4)*G3</f>
        <v>2133.1166650445334</v>
      </c>
      <c r="I3" s="17">
        <f t="shared" ref="I3:I48" si="19">$BC$4*(H3-H2)+(1-$BC$4)*I2</f>
        <v>0.83272733034207502</v>
      </c>
      <c r="J3" s="18">
        <f t="shared" ref="J3:J48" si="20">(G3-C3)^2</f>
        <v>260100</v>
      </c>
      <c r="K3" s="16">
        <v>2098</v>
      </c>
      <c r="L3" s="17">
        <f t="shared" ref="L3:L48" si="21">$BB$5*C3+(1-$BB$5)*L2</f>
        <v>2185.6116296167711</v>
      </c>
      <c r="M3" s="18">
        <f t="shared" ref="M3:M48" si="22">(K3-C3)^2</f>
        <v>260100</v>
      </c>
      <c r="N3" s="16">
        <f t="shared" ref="N3:N48" si="23">2*P2-O2+$BB$6/(1-$BB$6)*(P2-O2)</f>
        <v>2098</v>
      </c>
      <c r="O3" s="17">
        <f t="shared" ref="O3:O48" si="24">$BB$6*P3+(1-$BB$6)*O2</f>
        <v>2098.7082570090729</v>
      </c>
      <c r="P3" s="17">
        <f t="shared" ref="P3:P48" si="25">$BB$6*C3+(1-$BB$6)*P2</f>
        <v>2117.0055537837516</v>
      </c>
      <c r="Q3" s="18">
        <f t="shared" ref="Q3:Q48" si="26">(N3-C3)^2</f>
        <v>260100</v>
      </c>
      <c r="U3" s="17">
        <v>2340</v>
      </c>
      <c r="AA3" s="17">
        <v>1.0046272003052998</v>
      </c>
      <c r="AD3" s="16">
        <f t="shared" si="2"/>
        <v>2143.3200740055504</v>
      </c>
      <c r="AE3" s="18">
        <f t="shared" si="3"/>
        <v>215927.43362220717</v>
      </c>
      <c r="AF3" s="16">
        <f t="shared" si="4"/>
        <v>2143.3165339544516</v>
      </c>
      <c r="AG3" s="18">
        <f t="shared" si="5"/>
        <v>215930.72361610428</v>
      </c>
      <c r="AH3" s="16">
        <f t="shared" si="6"/>
        <v>2096.5163511018327</v>
      </c>
      <c r="AI3" s="18">
        <f t="shared" si="7"/>
        <v>261615.52309018368</v>
      </c>
      <c r="AJ3" s="16">
        <f t="shared" si="8"/>
        <v>2194.5151051819444</v>
      </c>
      <c r="AK3" s="18">
        <f t="shared" si="9"/>
        <v>170969.75824269853</v>
      </c>
      <c r="BA3" s="39" t="s">
        <v>31</v>
      </c>
      <c r="BB3" s="41">
        <v>9.1256872471916356E-2</v>
      </c>
      <c r="BC3" s="41"/>
      <c r="BD3" s="43"/>
      <c r="BE3" s="38"/>
      <c r="BF3" s="38"/>
      <c r="BG3" s="44">
        <f>AVERAGE(F2:F65536)</f>
        <v>269229.87543387839</v>
      </c>
      <c r="CA3" s="2">
        <v>49</v>
      </c>
      <c r="CB3" s="50">
        <v>2452.2228248464917</v>
      </c>
      <c r="CC3" s="51">
        <v>2504.2334774339092</v>
      </c>
      <c r="CD3" s="50">
        <v>2433.0524242587817</v>
      </c>
      <c r="CE3" s="51">
        <v>2085.3732609069998</v>
      </c>
      <c r="CF3" s="50">
        <v>1935.293446543232</v>
      </c>
      <c r="CG3" s="51">
        <v>1947.2426515481675</v>
      </c>
      <c r="CH3" s="50">
        <f t="shared" si="10"/>
        <v>2583.8635522664199</v>
      </c>
      <c r="CI3" s="51">
        <f t="shared" si="11"/>
        <v>2583.8670458657571</v>
      </c>
      <c r="CJ3" s="50">
        <f t="shared" si="12"/>
        <v>2539.3145768347554</v>
      </c>
      <c r="CK3" s="51">
        <f t="shared" si="13"/>
        <v>2311.7429482527145</v>
      </c>
      <c r="CL3" s="8"/>
      <c r="CM3" s="8"/>
      <c r="CN3" s="8"/>
      <c r="CO3" s="8"/>
      <c r="DA3" s="38">
        <f t="shared" si="14"/>
        <v>0.5</v>
      </c>
      <c r="DB3" s="38">
        <f t="shared" si="15"/>
        <v>7.8663389230465439</v>
      </c>
      <c r="IR3" s="36" t="s">
        <v>31</v>
      </c>
      <c r="IS3" s="49">
        <f>RSQ(E3:E20000,$C$3:$C$20000)</f>
        <v>1.8576246885868595E-2</v>
      </c>
      <c r="KH3" s="83">
        <f>Historia!A3</f>
        <v>2</v>
      </c>
      <c r="KI3" s="83">
        <f>Historia!C3</f>
        <v>2608</v>
      </c>
    </row>
    <row r="4" spans="1:295" ht="27.75" thickBot="1" x14ac:dyDescent="0.35">
      <c r="A4" s="72">
        <v>3</v>
      </c>
      <c r="B4" s="61"/>
      <c r="C4" s="86">
        <v>2181</v>
      </c>
      <c r="E4" s="16">
        <f t="shared" ref="E4:E49" si="27">$BB$3*C3+(1-$BB$3)*E3</f>
        <v>2144.5410049606771</v>
      </c>
      <c r="F4" s="18">
        <f t="shared" si="16"/>
        <v>1329.2583192773698</v>
      </c>
      <c r="G4" s="16">
        <f t="shared" si="17"/>
        <v>2133.9493923748755</v>
      </c>
      <c r="H4" s="17">
        <f t="shared" si="18"/>
        <v>2137.1891187045094</v>
      </c>
      <c r="I4" s="17">
        <f t="shared" si="19"/>
        <v>0.90955150069235502</v>
      </c>
      <c r="J4" s="18">
        <f t="shared" si="20"/>
        <v>2213.7596778934221</v>
      </c>
      <c r="K4" s="16">
        <f t="shared" ref="K4:K49" si="28">$BB$5*L3+(1-$BB$5)*K3</f>
        <v>2113.0505836158945</v>
      </c>
      <c r="L4" s="17">
        <f t="shared" si="21"/>
        <v>2184.8194092522335</v>
      </c>
      <c r="M4" s="18">
        <f t="shared" si="22"/>
        <v>4617.1231869405401</v>
      </c>
      <c r="N4" s="16">
        <f t="shared" si="23"/>
        <v>2136.0111075675031</v>
      </c>
      <c r="O4" s="17">
        <f t="shared" si="24"/>
        <v>2099.4789918581373</v>
      </c>
      <c r="P4" s="17">
        <f t="shared" si="25"/>
        <v>2119.3903574885053</v>
      </c>
      <c r="Q4" s="18">
        <f t="shared" si="26"/>
        <v>2024.000442302774</v>
      </c>
      <c r="U4" s="17">
        <v>2084.6666666666665</v>
      </c>
      <c r="AA4" s="17">
        <v>0.89500548585603201</v>
      </c>
      <c r="AD4" s="16">
        <f t="shared" si="2"/>
        <v>2152.6933395004626</v>
      </c>
      <c r="AE4" s="18">
        <f t="shared" si="3"/>
        <v>801.26702863607261</v>
      </c>
      <c r="AF4" s="16">
        <f t="shared" si="4"/>
        <v>2152.689949101501</v>
      </c>
      <c r="AG4" s="18">
        <f t="shared" si="5"/>
        <v>801.45898187560158</v>
      </c>
      <c r="AH4" s="16">
        <f t="shared" si="6"/>
        <v>2105.0812112176022</v>
      </c>
      <c r="AI4" s="18">
        <f t="shared" si="7"/>
        <v>5763.6624901863252</v>
      </c>
      <c r="AJ4" s="16">
        <f t="shared" si="8"/>
        <v>2234.5640694574413</v>
      </c>
      <c r="AK4" s="18">
        <f t="shared" si="9"/>
        <v>2869.1095368415949</v>
      </c>
      <c r="BA4" s="39" t="s">
        <v>32</v>
      </c>
      <c r="BB4" s="41">
        <v>6.8856205969673165E-2</v>
      </c>
      <c r="BC4" s="41">
        <v>2.3713166648542696E-2</v>
      </c>
      <c r="BD4" s="43"/>
      <c r="BE4" s="38"/>
      <c r="BF4" s="38"/>
      <c r="BG4" s="44">
        <f>AVERAGE(J2:J65536)</f>
        <v>268671.3023839434</v>
      </c>
      <c r="CA4" s="2">
        <v>50</v>
      </c>
      <c r="CB4" s="50">
        <v>2452.2228248464917</v>
      </c>
      <c r="CC4" s="51">
        <v>2510.1362401796623</v>
      </c>
      <c r="CD4" s="50">
        <v>2433.0524242587817</v>
      </c>
      <c r="CE4" s="51">
        <v>2080.3370808830014</v>
      </c>
      <c r="CF4" s="50">
        <v>2545.2982332196448</v>
      </c>
      <c r="CG4" s="51">
        <v>2549.9166901403159</v>
      </c>
      <c r="CH4" s="50">
        <f t="shared" si="10"/>
        <v>2593.2368177613321</v>
      </c>
      <c r="CI4" s="51">
        <f t="shared" si="11"/>
        <v>2593.240461012806</v>
      </c>
      <c r="CJ4" s="50">
        <f t="shared" si="12"/>
        <v>2549.6883924880863</v>
      </c>
      <c r="CK4" s="51">
        <f t="shared" si="13"/>
        <v>2311.8453374180535</v>
      </c>
      <c r="CL4" s="8"/>
      <c r="CM4" s="8"/>
      <c r="CN4" s="8"/>
      <c r="CO4" s="8"/>
      <c r="DA4" s="38">
        <f t="shared" si="14"/>
        <v>0.33333333333333331</v>
      </c>
      <c r="DB4" s="38">
        <f t="shared" si="15"/>
        <v>7.6875387662016292</v>
      </c>
      <c r="IR4" s="36" t="s">
        <v>32</v>
      </c>
      <c r="IS4" s="49">
        <f>RSQ(H2:H20000,$C$2:$C$20000)</f>
        <v>0.13523191467314322</v>
      </c>
      <c r="KH4" s="83">
        <f>Historia!A4</f>
        <v>3</v>
      </c>
      <c r="KI4" s="83">
        <f>Historia!C4</f>
        <v>2181</v>
      </c>
    </row>
    <row r="5" spans="1:295" ht="27.75" thickBot="1" x14ac:dyDescent="0.35">
      <c r="A5" s="73">
        <v>4</v>
      </c>
      <c r="B5" s="61"/>
      <c r="C5" s="86">
        <v>2602</v>
      </c>
      <c r="E5" s="16">
        <f t="shared" si="27"/>
        <v>2147.868138821435</v>
      </c>
      <c r="F5" s="18">
        <f t="shared" si="16"/>
        <v>206235.74733750746</v>
      </c>
      <c r="G5" s="16">
        <f t="shared" si="17"/>
        <v>2138.0986702052019</v>
      </c>
      <c r="H5" s="17">
        <f t="shared" si="18"/>
        <v>2170.0411557191578</v>
      </c>
      <c r="I5" s="17">
        <f t="shared" si="19"/>
        <v>1.6670089828534564</v>
      </c>
      <c r="J5" s="18">
        <f t="shared" si="20"/>
        <v>215204.44378538206</v>
      </c>
      <c r="K5" s="16">
        <f t="shared" si="28"/>
        <v>2125.3795713995837</v>
      </c>
      <c r="L5" s="17">
        <f t="shared" si="21"/>
        <v>2256.4858237618396</v>
      </c>
      <c r="M5" s="18">
        <f t="shared" si="22"/>
        <v>227167.03295924453</v>
      </c>
      <c r="N5" s="16">
        <f t="shared" si="23"/>
        <v>2140.0724579679377</v>
      </c>
      <c r="O5" s="17">
        <f t="shared" si="24"/>
        <v>2100.8912236078445</v>
      </c>
      <c r="P5" s="17">
        <f t="shared" si="25"/>
        <v>2137.3751879146016</v>
      </c>
      <c r="Q5" s="18">
        <f t="shared" si="26"/>
        <v>213377.05408778272</v>
      </c>
      <c r="U5" s="17">
        <v>2736.3333333333335</v>
      </c>
      <c r="AA5" s="17">
        <v>1.1747841434909128</v>
      </c>
      <c r="AD5" s="16">
        <f t="shared" si="2"/>
        <v>2162.0666049953743</v>
      </c>
      <c r="AE5" s="18">
        <f t="shared" si="3"/>
        <v>193541.39204029602</v>
      </c>
      <c r="AF5" s="16">
        <f t="shared" si="4"/>
        <v>2162.06336424855</v>
      </c>
      <c r="AG5" s="18">
        <f t="shared" si="5"/>
        <v>193544.24347630399</v>
      </c>
      <c r="AH5" s="16">
        <f t="shared" si="6"/>
        <v>2113.6810612006175</v>
      </c>
      <c r="AI5" s="18">
        <f t="shared" si="7"/>
        <v>238455.3859901551</v>
      </c>
      <c r="AJ5" s="16">
        <f t="shared" si="8"/>
        <v>2254.8618023031822</v>
      </c>
      <c r="AK5" s="18">
        <f t="shared" si="9"/>
        <v>120504.92830019494</v>
      </c>
      <c r="BA5" s="39" t="s">
        <v>33</v>
      </c>
      <c r="BB5" s="41">
        <v>0.1717875090524921</v>
      </c>
      <c r="BC5" s="41"/>
      <c r="BD5" s="43"/>
      <c r="BE5" s="38"/>
      <c r="BF5" s="38"/>
      <c r="BG5" s="44">
        <f>AVERAGE(M2:M65536)</f>
        <v>273286.94377827254</v>
      </c>
      <c r="CA5" s="2">
        <v>51</v>
      </c>
      <c r="CB5" s="50">
        <v>2452.2228248464917</v>
      </c>
      <c r="CC5" s="51">
        <v>2516.0390029254154</v>
      </c>
      <c r="CD5" s="50">
        <v>2433.0524242587817</v>
      </c>
      <c r="CE5" s="51">
        <v>2075.3009008590029</v>
      </c>
      <c r="CF5" s="50">
        <v>1946.831136309308</v>
      </c>
      <c r="CG5" s="51">
        <v>1976.930482232194</v>
      </c>
      <c r="CH5" s="50">
        <f t="shared" si="10"/>
        <v>2602.6100832562443</v>
      </c>
      <c r="CI5" s="51">
        <f t="shared" si="11"/>
        <v>2602.613876159855</v>
      </c>
      <c r="CJ5" s="50">
        <f t="shared" si="12"/>
        <v>2560.1045881018199</v>
      </c>
      <c r="CK5" s="51">
        <f t="shared" si="13"/>
        <v>2311.9437155936398</v>
      </c>
      <c r="CL5" s="8"/>
      <c r="CM5" s="8"/>
      <c r="CN5" s="8"/>
      <c r="CO5" s="8"/>
      <c r="DA5" s="38">
        <f t="shared" si="14"/>
        <v>0.25</v>
      </c>
      <c r="DB5" s="38">
        <f t="shared" si="15"/>
        <v>7.8640356590724503</v>
      </c>
      <c r="IR5" s="36" t="s">
        <v>33</v>
      </c>
      <c r="IS5" s="49">
        <f>RSQ(K2:K20000,$C$2:$C$20000)</f>
        <v>1.3397227483420045E-2</v>
      </c>
      <c r="KH5" s="83">
        <f>Historia!A5</f>
        <v>4</v>
      </c>
      <c r="KI5" s="83">
        <f>Historia!C5</f>
        <v>2602</v>
      </c>
    </row>
    <row r="6" spans="1:295" ht="27.75" thickBot="1" x14ac:dyDescent="0.35">
      <c r="A6" s="72">
        <v>5</v>
      </c>
      <c r="B6" s="61"/>
      <c r="C6" s="86">
        <v>2248</v>
      </c>
      <c r="E6" s="16">
        <f t="shared" si="27"/>
        <v>2189.3107921624414</v>
      </c>
      <c r="F6" s="18">
        <f t="shared" si="16"/>
        <v>3444.4231166001464</v>
      </c>
      <c r="G6" s="16">
        <f t="shared" si="17"/>
        <v>2171.7081647020113</v>
      </c>
      <c r="H6" s="17">
        <f t="shared" si="18"/>
        <v>2176.9613310270943</v>
      </c>
      <c r="I6" s="17">
        <f t="shared" si="19"/>
        <v>1.7915781913526625</v>
      </c>
      <c r="J6" s="18">
        <f t="shared" si="20"/>
        <v>5820.4441331354274</v>
      </c>
      <c r="K6" s="16">
        <f t="shared" si="28"/>
        <v>2147.9019879141033</v>
      </c>
      <c r="L6" s="17">
        <f t="shared" si="21"/>
        <v>2255.028065235535</v>
      </c>
      <c r="M6" s="18">
        <f t="shared" si="22"/>
        <v>10019.612023548321</v>
      </c>
      <c r="N6" s="16">
        <f t="shared" si="23"/>
        <v>2175.2713839710659</v>
      </c>
      <c r="O6" s="17">
        <f t="shared" si="24"/>
        <v>2102.4044564400278</v>
      </c>
      <c r="P6" s="17">
        <f t="shared" si="25"/>
        <v>2141.4977091222613</v>
      </c>
      <c r="Q6" s="18">
        <f t="shared" si="26"/>
        <v>5289.4515894841279</v>
      </c>
      <c r="U6" s="17">
        <v>2470.3333333333335</v>
      </c>
      <c r="AA6" s="17">
        <v>1.0605829318322759</v>
      </c>
      <c r="AC6" s="19"/>
      <c r="AD6" s="16">
        <f t="shared" si="2"/>
        <v>2171.4398704902865</v>
      </c>
      <c r="AE6" s="18">
        <f t="shared" si="3"/>
        <v>5861.4534305441093</v>
      </c>
      <c r="AF6" s="16">
        <f t="shared" si="4"/>
        <v>2171.4367793955989</v>
      </c>
      <c r="AG6" s="18">
        <f t="shared" si="5"/>
        <v>5861.9267493181842</v>
      </c>
      <c r="AH6" s="16">
        <f t="shared" si="6"/>
        <v>2122.3160439943463</v>
      </c>
      <c r="AI6" s="18">
        <f t="shared" si="7"/>
        <v>15796.456797231102</v>
      </c>
      <c r="AJ6" s="16">
        <f t="shared" si="8"/>
        <v>2267.1288352089532</v>
      </c>
      <c r="AK6" s="18">
        <f t="shared" si="9"/>
        <v>365.91233645128784</v>
      </c>
      <c r="BA6" s="39" t="s">
        <v>34</v>
      </c>
      <c r="BB6" s="41">
        <v>3.7265791732845659E-2</v>
      </c>
      <c r="BC6" s="41"/>
      <c r="BD6" s="43"/>
      <c r="BE6" s="38"/>
      <c r="BF6" s="38"/>
      <c r="BG6" s="44">
        <f>AVERAGE(Q2:Q65536)</f>
        <v>268686.85425693955</v>
      </c>
      <c r="CA6" s="2">
        <v>52</v>
      </c>
      <c r="CB6" s="50">
        <v>2452.2228248464917</v>
      </c>
      <c r="CC6" s="51">
        <v>2521.9417656711685</v>
      </c>
      <c r="CD6" s="50">
        <v>2433.0524242587817</v>
      </c>
      <c r="CE6" s="51">
        <v>2070.2647208350049</v>
      </c>
      <c r="CF6" s="50">
        <v>2567.404765576855</v>
      </c>
      <c r="CG6" s="51">
        <v>2631.4030386455438</v>
      </c>
      <c r="CH6" s="50">
        <f t="shared" si="10"/>
        <v>2611.983348751156</v>
      </c>
      <c r="CI6" s="51">
        <f t="shared" si="11"/>
        <v>2611.9872913069039</v>
      </c>
      <c r="CJ6" s="50">
        <f t="shared" si="12"/>
        <v>2570.5633368100321</v>
      </c>
      <c r="CK6" s="51">
        <f t="shared" si="13"/>
        <v>2312.038313941197</v>
      </c>
      <c r="CL6" s="8"/>
      <c r="CM6" s="8"/>
      <c r="CN6" s="8"/>
      <c r="CO6" s="8"/>
      <c r="DA6" s="38">
        <f t="shared" si="14"/>
        <v>0.2</v>
      </c>
      <c r="DB6" s="38">
        <f t="shared" si="15"/>
        <v>7.7177962110135816</v>
      </c>
      <c r="ER6" s="97" t="s">
        <v>18</v>
      </c>
      <c r="ES6" s="98"/>
      <c r="ET6" s="98"/>
      <c r="EU6" s="98"/>
      <c r="EV6" s="98"/>
      <c r="EW6" s="98"/>
      <c r="EX6" s="99"/>
      <c r="IR6" s="36" t="s">
        <v>34</v>
      </c>
      <c r="IS6" s="49">
        <f>RSQ(N2:N20000,$C$2:$C$20000)</f>
        <v>1.9110546481280206E-2</v>
      </c>
      <c r="KH6" s="83">
        <f>Historia!A6</f>
        <v>5</v>
      </c>
      <c r="KI6" s="83">
        <f>Historia!C6</f>
        <v>2248</v>
      </c>
    </row>
    <row r="7" spans="1:295" ht="27.75" thickBot="1" x14ac:dyDescent="0.35">
      <c r="A7" s="73">
        <v>6</v>
      </c>
      <c r="B7" s="61"/>
      <c r="C7" s="86">
        <v>1946</v>
      </c>
      <c r="E7" s="16">
        <f t="shared" si="27"/>
        <v>2194.6665857175512</v>
      </c>
      <c r="F7" s="18">
        <f t="shared" si="16"/>
        <v>61835.070852424258</v>
      </c>
      <c r="G7" s="16">
        <f t="shared" si="17"/>
        <v>2178.7529092184468</v>
      </c>
      <c r="H7" s="17">
        <f t="shared" si="18"/>
        <v>2162.7264269612606</v>
      </c>
      <c r="I7" s="17">
        <f t="shared" si="19"/>
        <v>1.4115395467980898</v>
      </c>
      <c r="J7" s="18">
        <f t="shared" si="20"/>
        <v>54173.91674965054</v>
      </c>
      <c r="K7" s="16">
        <f t="shared" si="28"/>
        <v>2166.3049098917168</v>
      </c>
      <c r="L7" s="17">
        <f t="shared" si="21"/>
        <v>2201.9409036814113</v>
      </c>
      <c r="M7" s="18">
        <f t="shared" si="22"/>
        <v>48534.253322397439</v>
      </c>
      <c r="N7" s="16">
        <f t="shared" si="23"/>
        <v>2182.1041946366777</v>
      </c>
      <c r="O7" s="17">
        <f t="shared" si="24"/>
        <v>2103.589802113931</v>
      </c>
      <c r="P7" s="17">
        <f t="shared" si="25"/>
        <v>2134.2123322098628</v>
      </c>
      <c r="Q7" s="18">
        <f t="shared" si="26"/>
        <v>55745.190725034176</v>
      </c>
      <c r="U7" s="17">
        <v>2149.6666666666665</v>
      </c>
      <c r="AA7" s="17">
        <v>0.92291179697562364</v>
      </c>
      <c r="AD7" s="16">
        <f t="shared" si="2"/>
        <v>2180.8131359851986</v>
      </c>
      <c r="AE7" s="18">
        <f t="shared" si="3"/>
        <v>55137.208831203388</v>
      </c>
      <c r="AF7" s="16">
        <f t="shared" si="4"/>
        <v>2180.8101945426479</v>
      </c>
      <c r="AG7" s="18">
        <f t="shared" si="5"/>
        <v>55135.827461156143</v>
      </c>
      <c r="AH7" s="16">
        <f t="shared" si="6"/>
        <v>2130.986303126223</v>
      </c>
      <c r="AI7" s="18">
        <f t="shared" si="7"/>
        <v>34219.932344306857</v>
      </c>
      <c r="AJ7" s="16">
        <f t="shared" si="8"/>
        <v>2275.3439102421721</v>
      </c>
      <c r="AK7" s="18">
        <f t="shared" si="9"/>
        <v>108467.41121360392</v>
      </c>
      <c r="BA7" s="39" t="s">
        <v>35</v>
      </c>
      <c r="BB7" s="41">
        <v>9.9999999999961231E-6</v>
      </c>
      <c r="BC7" s="41">
        <v>1.0000000000003062E-5</v>
      </c>
      <c r="BD7" s="43">
        <v>0.65</v>
      </c>
      <c r="BE7" s="38">
        <v>12</v>
      </c>
      <c r="BF7" s="38"/>
      <c r="BG7" s="44">
        <f>AVERAGE(W2:W65536)</f>
        <v>374746.7990376837</v>
      </c>
      <c r="CA7" s="2">
        <v>53</v>
      </c>
      <c r="CB7" s="50">
        <v>2452.2228248464917</v>
      </c>
      <c r="CC7" s="51">
        <v>2527.8445284169215</v>
      </c>
      <c r="CD7" s="50">
        <v>2433.0524242587817</v>
      </c>
      <c r="CE7" s="51">
        <v>2065.2285408110065</v>
      </c>
      <c r="CF7" s="50">
        <v>2783.1323900819712</v>
      </c>
      <c r="CG7" s="51">
        <v>2831.0477259750664</v>
      </c>
      <c r="CH7" s="50">
        <f t="shared" si="10"/>
        <v>2621.3566142460681</v>
      </c>
      <c r="CI7" s="51">
        <f t="shared" si="11"/>
        <v>2621.3607064539528</v>
      </c>
      <c r="CJ7" s="50">
        <f t="shared" si="12"/>
        <v>2581.064812454109</v>
      </c>
      <c r="CK7" s="51">
        <f t="shared" si="13"/>
        <v>2312.1293461941482</v>
      </c>
      <c r="CL7" s="8"/>
      <c r="CM7" s="8"/>
      <c r="CN7" s="8"/>
      <c r="CO7" s="8"/>
      <c r="DA7" s="38">
        <f t="shared" si="14"/>
        <v>0.16666666666666666</v>
      </c>
      <c r="DB7" s="38">
        <f t="shared" si="15"/>
        <v>7.5735312627459503</v>
      </c>
      <c r="ER7" s="100"/>
      <c r="ES7" s="101"/>
      <c r="ET7" s="101"/>
      <c r="EU7" s="101"/>
      <c r="EV7" s="101"/>
      <c r="EW7" s="101"/>
      <c r="EX7" s="102"/>
      <c r="IR7" s="36" t="s">
        <v>35</v>
      </c>
      <c r="IS7" s="49">
        <f>RSQ(R13:R20000,$C$13:$C$20000)</f>
        <v>2.1461860463829658E-2</v>
      </c>
      <c r="KH7" s="83">
        <f>Historia!A7</f>
        <v>6</v>
      </c>
      <c r="KI7" s="83">
        <f>Historia!C7</f>
        <v>1946</v>
      </c>
    </row>
    <row r="8" spans="1:295" ht="27.75" thickBot="1" x14ac:dyDescent="0.35">
      <c r="A8" s="72">
        <v>7</v>
      </c>
      <c r="B8" s="61"/>
      <c r="C8" s="86">
        <v>2460</v>
      </c>
      <c r="E8" s="16">
        <f t="shared" si="27"/>
        <v>2171.9740508166979</v>
      </c>
      <c r="F8" s="18">
        <f t="shared" si="16"/>
        <v>82958.947402942154</v>
      </c>
      <c r="G8" s="16">
        <f t="shared" si="17"/>
        <v>2164.1379665080585</v>
      </c>
      <c r="H8" s="17">
        <f t="shared" si="18"/>
        <v>2184.5099036247861</v>
      </c>
      <c r="I8" s="17">
        <f t="shared" si="19"/>
        <v>1.8946226866006806</v>
      </c>
      <c r="J8" s="18">
        <f t="shared" si="20"/>
        <v>87534.342861986705</v>
      </c>
      <c r="K8" s="16">
        <f t="shared" si="28"/>
        <v>2172.4267284974585</v>
      </c>
      <c r="L8" s="17">
        <f t="shared" si="21"/>
        <v>2246.2722330263186</v>
      </c>
      <c r="M8" s="18">
        <f t="shared" si="22"/>
        <v>82698.386482674454</v>
      </c>
      <c r="N8" s="16">
        <f t="shared" si="23"/>
        <v>2166.0202079796973</v>
      </c>
      <c r="O8" s="17">
        <f t="shared" si="24"/>
        <v>2105.1834090588618</v>
      </c>
      <c r="P8" s="17">
        <f t="shared" si="25"/>
        <v>2146.3530675868597</v>
      </c>
      <c r="Q8" s="18">
        <f t="shared" si="26"/>
        <v>86424.118116300451</v>
      </c>
      <c r="U8" s="17">
        <v>2799.3333333333335</v>
      </c>
      <c r="AA8" s="17">
        <v>1.2018317988837477</v>
      </c>
      <c r="AD8" s="16">
        <f t="shared" si="2"/>
        <v>2190.1864014801108</v>
      </c>
      <c r="AE8" s="18">
        <f t="shared" si="3"/>
        <v>72799.377946251945</v>
      </c>
      <c r="AF8" s="16">
        <f t="shared" si="4"/>
        <v>2190.1836096896968</v>
      </c>
      <c r="AG8" s="18">
        <f t="shared" si="5"/>
        <v>72800.884480081862</v>
      </c>
      <c r="AH8" s="16">
        <f t="shared" si="6"/>
        <v>2139.6919827100264</v>
      </c>
      <c r="AI8" s="18">
        <f t="shared" si="7"/>
        <v>102597.22594023401</v>
      </c>
      <c r="AJ8" s="16">
        <f t="shared" si="8"/>
        <v>2281.2300398870639</v>
      </c>
      <c r="AK8" s="18">
        <f t="shared" si="9"/>
        <v>31958.698638780777</v>
      </c>
      <c r="BA8" s="39" t="s">
        <v>36</v>
      </c>
      <c r="BB8" s="41">
        <v>0.10890791412258549</v>
      </c>
      <c r="BC8" s="41">
        <v>9.9999999999961231E-6</v>
      </c>
      <c r="BD8" s="43">
        <v>0.65</v>
      </c>
      <c r="BE8" s="38">
        <v>12</v>
      </c>
      <c r="BF8" s="38"/>
      <c r="BG8" s="44">
        <f>AVERAGE(AC2:AC65536)</f>
        <v>382558.20397531858</v>
      </c>
      <c r="CA8" s="2">
        <v>54</v>
      </c>
      <c r="CB8" s="50">
        <v>2452.2228248464917</v>
      </c>
      <c r="CC8" s="51">
        <v>2533.7472911626746</v>
      </c>
      <c r="CD8" s="50">
        <v>2433.0524242587817</v>
      </c>
      <c r="CE8" s="51">
        <v>2060.1923607870081</v>
      </c>
      <c r="CF8" s="50">
        <v>2657.4473772449965</v>
      </c>
      <c r="CG8" s="51">
        <v>2640.0599546897552</v>
      </c>
      <c r="CH8" s="50">
        <f t="shared" si="10"/>
        <v>2630.7298797409803</v>
      </c>
      <c r="CI8" s="51">
        <f t="shared" si="11"/>
        <v>2630.7341216010022</v>
      </c>
      <c r="CJ8" s="50">
        <f t="shared" si="12"/>
        <v>2591.6091895856234</v>
      </c>
      <c r="CK8" s="51">
        <f t="shared" si="13"/>
        <v>2312.217010269736</v>
      </c>
      <c r="DA8" s="38">
        <f t="shared" si="14"/>
        <v>0.14285714285714285</v>
      </c>
      <c r="DB8" s="38">
        <f t="shared" si="15"/>
        <v>7.8079166289264084</v>
      </c>
      <c r="ER8" s="103"/>
      <c r="ES8" s="104"/>
      <c r="ET8" s="104"/>
      <c r="EU8" s="104"/>
      <c r="EV8" s="104"/>
      <c r="EW8" s="104"/>
      <c r="EX8" s="105"/>
      <c r="IR8" s="36" t="s">
        <v>36</v>
      </c>
      <c r="IS8" s="49">
        <f>RSQ(X13:X20000,$C$13:$C$20000)</f>
        <v>3.5776054937358491E-2</v>
      </c>
      <c r="KH8" s="83">
        <f>Historia!A8</f>
        <v>7</v>
      </c>
      <c r="KI8" s="83">
        <f>Historia!C8</f>
        <v>2460</v>
      </c>
    </row>
    <row r="9" spans="1:295" ht="27.75" thickBot="1" x14ac:dyDescent="0.35">
      <c r="A9" s="73">
        <v>8</v>
      </c>
      <c r="B9" s="61"/>
      <c r="C9" s="86">
        <v>2209</v>
      </c>
      <c r="E9" s="16">
        <f t="shared" si="27"/>
        <v>2198.2583981299213</v>
      </c>
      <c r="F9" s="18">
        <f t="shared" si="16"/>
        <v>115.38201073527907</v>
      </c>
      <c r="G9" s="16">
        <f t="shared" si="17"/>
        <v>2186.4045263113867</v>
      </c>
      <c r="H9" s="17">
        <f t="shared" si="18"/>
        <v>2187.9603649016722</v>
      </c>
      <c r="I9" s="17">
        <f t="shared" si="19"/>
        <v>1.9315165463703503</v>
      </c>
      <c r="J9" s="18">
        <f t="shared" si="20"/>
        <v>510.55543121281642</v>
      </c>
      <c r="K9" s="16">
        <f t="shared" si="28"/>
        <v>2185.1124637751959</v>
      </c>
      <c r="L9" s="17">
        <f t="shared" si="21"/>
        <v>2239.8693289579032</v>
      </c>
      <c r="M9" s="18">
        <f t="shared" si="22"/>
        <v>570.61438689132717</v>
      </c>
      <c r="N9" s="16">
        <f t="shared" si="23"/>
        <v>2189.1163330597878</v>
      </c>
      <c r="O9" s="17">
        <f t="shared" si="24"/>
        <v>2106.8046292321778</v>
      </c>
      <c r="P9" s="17">
        <f t="shared" si="25"/>
        <v>2148.6876551228697</v>
      </c>
      <c r="Q9" s="18">
        <f t="shared" si="26"/>
        <v>395.36021098928569</v>
      </c>
      <c r="U9" s="17">
        <v>2443.3333333333335</v>
      </c>
      <c r="AA9" s="17">
        <v>1.0489910795210611</v>
      </c>
      <c r="AD9" s="16">
        <f t="shared" si="2"/>
        <v>2199.559666975023</v>
      </c>
      <c r="AE9" s="18">
        <f t="shared" si="3"/>
        <v>89.119887622471538</v>
      </c>
      <c r="AF9" s="16">
        <f t="shared" si="4"/>
        <v>2199.5570248367462</v>
      </c>
      <c r="AG9" s="18">
        <f t="shared" si="5"/>
        <v>89.169779933827698</v>
      </c>
      <c r="AH9" s="16">
        <f t="shared" si="6"/>
        <v>2148.4332274482867</v>
      </c>
      <c r="AI9" s="18">
        <f t="shared" si="7"/>
        <v>3668.3339373309664</v>
      </c>
      <c r="AJ9" s="16">
        <f t="shared" si="8"/>
        <v>2285.6546276467916</v>
      </c>
      <c r="AK9" s="18">
        <f t="shared" si="9"/>
        <v>5875.9319396682668</v>
      </c>
      <c r="BA9" s="40" t="s">
        <v>37</v>
      </c>
      <c r="BB9" s="41">
        <f>INTERCEPT($C$2:$C$20000,$A$2:$A$20000)</f>
        <v>2124.573543015726</v>
      </c>
      <c r="BC9" s="41">
        <f>SLOPE($C$2:$C$20000,$A$2:$A$20000)</f>
        <v>9.3732654949121184</v>
      </c>
      <c r="BD9" s="43"/>
      <c r="BE9" s="38"/>
      <c r="BF9" s="38"/>
      <c r="BG9" s="44">
        <f>AVERAGE(AE2:AE65536)</f>
        <v>240257.59151298041</v>
      </c>
      <c r="CA9" s="2">
        <v>55</v>
      </c>
      <c r="CB9" s="50">
        <v>2452.2228248464917</v>
      </c>
      <c r="CC9" s="51">
        <v>2539.6500539084277</v>
      </c>
      <c r="CD9" s="50">
        <v>2433.0524242587817</v>
      </c>
      <c r="CE9" s="51">
        <v>2055.1561807630101</v>
      </c>
      <c r="CF9" s="50">
        <v>2529.2792313022833</v>
      </c>
      <c r="CG9" s="51">
        <v>2543.9780970632273</v>
      </c>
      <c r="CH9" s="50">
        <f t="shared" si="10"/>
        <v>2640.1031452358925</v>
      </c>
      <c r="CI9" s="51">
        <f t="shared" si="11"/>
        <v>2640.1075367480512</v>
      </c>
      <c r="CJ9" s="50">
        <f t="shared" si="12"/>
        <v>2602.1966434692449</v>
      </c>
      <c r="CK9" s="51">
        <f t="shared" si="13"/>
        <v>2312.3014897054295</v>
      </c>
      <c r="DA9" s="38">
        <f t="shared" si="14"/>
        <v>0.125</v>
      </c>
      <c r="DB9" s="38">
        <f t="shared" si="15"/>
        <v>7.7002952034201169</v>
      </c>
      <c r="IR9" s="36" t="s">
        <v>37</v>
      </c>
      <c r="IS9" s="49">
        <f>RSQ(AD2:AD20000,$C$2:$C$20000)</f>
        <v>6.3043724858458702E-2</v>
      </c>
      <c r="KH9" s="83">
        <f>Historia!A9</f>
        <v>8</v>
      </c>
      <c r="KI9" s="83">
        <f>Historia!C9</f>
        <v>2209</v>
      </c>
    </row>
    <row r="10" spans="1:295" ht="27.75" thickBot="1" x14ac:dyDescent="0.35">
      <c r="A10" s="72">
        <v>9</v>
      </c>
      <c r="B10" s="61"/>
      <c r="C10" s="86">
        <v>1629</v>
      </c>
      <c r="E10" s="16">
        <f t="shared" si="27"/>
        <v>2199.2386431219229</v>
      </c>
      <c r="F10" s="18">
        <f t="shared" si="16"/>
        <v>325172.11010953173</v>
      </c>
      <c r="G10" s="16">
        <f t="shared" si="17"/>
        <v>2189.8918814480426</v>
      </c>
      <c r="H10" s="17">
        <f t="shared" si="18"/>
        <v>2151.2709945323386</v>
      </c>
      <c r="I10" s="17">
        <f t="shared" si="19"/>
        <v>1.015693018823741</v>
      </c>
      <c r="J10" s="18">
        <f t="shared" si="20"/>
        <v>314599.70267432503</v>
      </c>
      <c r="K10" s="16">
        <f t="shared" si="28"/>
        <v>2194.5190092484563</v>
      </c>
      <c r="L10" s="17">
        <f t="shared" si="21"/>
        <v>2134.9296085796577</v>
      </c>
      <c r="M10" s="18">
        <f t="shared" si="22"/>
        <v>319811.74982135562</v>
      </c>
      <c r="N10" s="16">
        <f t="shared" si="23"/>
        <v>2192.1919011868772</v>
      </c>
      <c r="O10" s="17">
        <f t="shared" si="24"/>
        <v>2107.6437227163397</v>
      </c>
      <c r="P10" s="17">
        <f t="shared" si="25"/>
        <v>2129.3210832009304</v>
      </c>
      <c r="Q10" s="18">
        <f t="shared" si="26"/>
        <v>317185.11756248923</v>
      </c>
      <c r="U10" s="17">
        <v>2607.3333333333335</v>
      </c>
      <c r="AA10" s="17">
        <v>1.1194008491151077</v>
      </c>
      <c r="AD10" s="16">
        <f t="shared" si="2"/>
        <v>2208.9329324699352</v>
      </c>
      <c r="AE10" s="18">
        <f t="shared" si="3"/>
        <v>336322.20616317837</v>
      </c>
      <c r="AF10" s="16">
        <f t="shared" si="4"/>
        <v>2208.9304399837952</v>
      </c>
      <c r="AG10" s="18">
        <f t="shared" si="5"/>
        <v>336319.31521979824</v>
      </c>
      <c r="AH10" s="16">
        <f t="shared" si="6"/>
        <v>2157.2101826346843</v>
      </c>
      <c r="AI10" s="18">
        <f t="shared" si="7"/>
        <v>279005.99703896657</v>
      </c>
      <c r="AJ10" s="16">
        <f t="shared" si="8"/>
        <v>2289.1019059013365</v>
      </c>
      <c r="AK10" s="18">
        <f t="shared" si="9"/>
        <v>435734.52617457695</v>
      </c>
      <c r="BA10" s="40" t="s">
        <v>38</v>
      </c>
      <c r="BB10" s="41">
        <v>2124.5697036603538</v>
      </c>
      <c r="BC10" s="41">
        <v>9.3734151470490428</v>
      </c>
      <c r="BD10" s="43">
        <v>0</v>
      </c>
      <c r="BE10" s="38"/>
      <c r="BF10" s="38"/>
      <c r="BG10" s="44">
        <f>AVERAGE(AG2:AG65536)</f>
        <v>240257.59151716265</v>
      </c>
      <c r="CA10" s="2">
        <v>56</v>
      </c>
      <c r="CB10" s="50">
        <v>2452.2228248464917</v>
      </c>
      <c r="CC10" s="51">
        <v>2545.5528166541808</v>
      </c>
      <c r="CD10" s="50">
        <v>2433.0524242587817</v>
      </c>
      <c r="CE10" s="51">
        <v>2050.1200007390116</v>
      </c>
      <c r="CF10" s="50">
        <v>2524.6448740526303</v>
      </c>
      <c r="CG10" s="51">
        <v>2562.5116189776563</v>
      </c>
      <c r="CH10" s="50">
        <f t="shared" si="10"/>
        <v>2649.4764107308047</v>
      </c>
      <c r="CI10" s="51">
        <f t="shared" si="11"/>
        <v>2649.4809518951001</v>
      </c>
      <c r="CJ10" s="50">
        <f t="shared" si="12"/>
        <v>2612.8273500856408</v>
      </c>
      <c r="CK10" s="51">
        <f t="shared" si="13"/>
        <v>2312.3829549415859</v>
      </c>
      <c r="DA10" s="38">
        <f t="shared" si="14"/>
        <v>0.1111111111111111</v>
      </c>
      <c r="DB10" s="38">
        <f t="shared" si="15"/>
        <v>7.3957216086020452</v>
      </c>
      <c r="IR10" s="36" t="s">
        <v>38</v>
      </c>
      <c r="IS10" s="49">
        <f>RSQ(AF2:AF20000,$C$2:$C$20000)</f>
        <v>6.3043724858458702E-2</v>
      </c>
      <c r="KH10" s="83">
        <f>Historia!A10</f>
        <v>9</v>
      </c>
      <c r="KI10" s="83">
        <f>Historia!C10</f>
        <v>1629</v>
      </c>
    </row>
    <row r="11" spans="1:295" ht="27.75" thickBot="1" x14ac:dyDescent="0.35">
      <c r="A11" s="73">
        <v>10</v>
      </c>
      <c r="B11" s="61"/>
      <c r="C11" s="86">
        <v>1461</v>
      </c>
      <c r="E11" s="16">
        <f t="shared" si="27"/>
        <v>2147.200447987987</v>
      </c>
      <c r="F11" s="18">
        <f t="shared" si="16"/>
        <v>470871.05481891404</v>
      </c>
      <c r="G11" s="16">
        <f t="shared" si="17"/>
        <v>2152.2866875511622</v>
      </c>
      <c r="H11" s="17">
        <f t="shared" si="18"/>
        <v>2104.6873090090462</v>
      </c>
      <c r="I11" s="17">
        <f t="shared" si="19"/>
        <v>-0.11303897691252618</v>
      </c>
      <c r="J11" s="18">
        <f t="shared" si="20"/>
        <v>477877.28438545822</v>
      </c>
      <c r="K11" s="16">
        <f t="shared" si="28"/>
        <v>2184.2822945416324</v>
      </c>
      <c r="L11" s="17">
        <f t="shared" si="21"/>
        <v>2019.1569198450375</v>
      </c>
      <c r="M11" s="18">
        <f t="shared" si="22"/>
        <v>523137.27759740868</v>
      </c>
      <c r="N11" s="16">
        <f t="shared" si="23"/>
        <v>2151.8375371696829</v>
      </c>
      <c r="O11" s="17">
        <f t="shared" si="24"/>
        <v>2107.5234230086762</v>
      </c>
      <c r="P11" s="17">
        <f t="shared" si="25"/>
        <v>2104.4155689036947</v>
      </c>
      <c r="Q11" s="18">
        <f t="shared" si="26"/>
        <v>477256.50276267307</v>
      </c>
      <c r="U11" s="17">
        <v>1904</v>
      </c>
      <c r="AA11" s="17">
        <v>0.81744025187234648</v>
      </c>
      <c r="AD11" s="16">
        <f t="shared" si="2"/>
        <v>2218.3061979648473</v>
      </c>
      <c r="AE11" s="18">
        <f t="shared" si="3"/>
        <v>573512.67747597257</v>
      </c>
      <c r="AF11" s="16">
        <f t="shared" si="4"/>
        <v>2218.3038551308441</v>
      </c>
      <c r="AG11" s="18">
        <f t="shared" si="5"/>
        <v>573509.12899603858</v>
      </c>
      <c r="AH11" s="16">
        <f t="shared" si="6"/>
        <v>2166.0229941564594</v>
      </c>
      <c r="AI11" s="18">
        <f t="shared" si="7"/>
        <v>497057.42228933895</v>
      </c>
      <c r="AJ11" s="16">
        <f t="shared" si="8"/>
        <v>2291.8634716005686</v>
      </c>
      <c r="AK11" s="18">
        <f t="shared" si="9"/>
        <v>690334.10844014888</v>
      </c>
      <c r="BA11" s="40" t="s">
        <v>39</v>
      </c>
      <c r="BB11" s="41">
        <f>INTERCEPT($DB$2:$DB$20000,$A$2:$A$20000)</f>
        <v>7.6398784464079679</v>
      </c>
      <c r="BC11" s="41">
        <f>SLOPE($DB$2:$DB$20000,$A$2:$A$20000)</f>
        <v>4.0769597050663063E-3</v>
      </c>
      <c r="BD11" s="43"/>
      <c r="BE11" s="38"/>
      <c r="BF11" s="38"/>
      <c r="BG11" s="44">
        <f>AVERAGE(AI2:AI65536)</f>
        <v>243248.3084618779</v>
      </c>
      <c r="CA11" s="2">
        <v>57</v>
      </c>
      <c r="CB11" s="50">
        <v>2452.2228248464917</v>
      </c>
      <c r="CC11" s="51">
        <v>2551.4555793999339</v>
      </c>
      <c r="CD11" s="50">
        <v>2433.0524242587817</v>
      </c>
      <c r="CE11" s="51">
        <v>2045.0838207150134</v>
      </c>
      <c r="CF11" s="50">
        <v>2341.5152470053222</v>
      </c>
      <c r="CG11" s="51">
        <v>2421.0938111652604</v>
      </c>
      <c r="CH11" s="50">
        <f t="shared" si="10"/>
        <v>2658.8496762257168</v>
      </c>
      <c r="CI11" s="51">
        <f t="shared" si="11"/>
        <v>2658.8543670421491</v>
      </c>
      <c r="CJ11" s="50">
        <f t="shared" si="12"/>
        <v>2623.5014861344152</v>
      </c>
      <c r="CK11" s="51">
        <f t="shared" si="13"/>
        <v>2312.4615644692294</v>
      </c>
      <c r="DA11" s="38">
        <f t="shared" si="14"/>
        <v>0.1</v>
      </c>
      <c r="DB11" s="38">
        <f t="shared" si="15"/>
        <v>7.2868764117506997</v>
      </c>
      <c r="IR11" s="36" t="s">
        <v>39</v>
      </c>
      <c r="IS11" s="49">
        <f>RSQ(AH2:AH20000,$C$2:$C$20000)</f>
        <v>6.2243078867721187E-2</v>
      </c>
      <c r="KH11" s="83">
        <f>Historia!A11</f>
        <v>10</v>
      </c>
      <c r="KI11" s="83">
        <f>Historia!C11</f>
        <v>1461</v>
      </c>
    </row>
    <row r="12" spans="1:295" ht="27.75" thickBot="1" x14ac:dyDescent="0.35">
      <c r="A12" s="72">
        <v>11</v>
      </c>
      <c r="B12" s="61"/>
      <c r="C12" s="86">
        <v>2346</v>
      </c>
      <c r="E12" s="16">
        <f t="shared" si="27"/>
        <v>2084.5799412157753</v>
      </c>
      <c r="F12" s="18">
        <f t="shared" si="16"/>
        <v>68340.44713474749</v>
      </c>
      <c r="G12" s="16">
        <f t="shared" si="17"/>
        <v>2104.5742700321339</v>
      </c>
      <c r="H12" s="17">
        <f t="shared" si="18"/>
        <v>2121.19792982118</v>
      </c>
      <c r="I12" s="17">
        <f t="shared" si="19"/>
        <v>0.28116063797380669</v>
      </c>
      <c r="J12" s="18">
        <f t="shared" si="20"/>
        <v>58286.383090517011</v>
      </c>
      <c r="K12" s="16">
        <f t="shared" si="28"/>
        <v>2155.915817741145</v>
      </c>
      <c r="L12" s="17">
        <f t="shared" si="21"/>
        <v>2075.3044784359026</v>
      </c>
      <c r="M12" s="18">
        <f t="shared" si="22"/>
        <v>36131.9963450176</v>
      </c>
      <c r="N12" s="16">
        <f t="shared" si="23"/>
        <v>2101.1874150910498</v>
      </c>
      <c r="O12" s="17">
        <f t="shared" si="24"/>
        <v>2107.7431041425243</v>
      </c>
      <c r="P12" s="17">
        <f t="shared" si="25"/>
        <v>2113.4184039988277</v>
      </c>
      <c r="Q12" s="18">
        <f t="shared" si="26"/>
        <v>59933.201729801927</v>
      </c>
      <c r="U12" s="17">
        <v>2537.3333333333335</v>
      </c>
      <c r="AA12" s="17">
        <v>1.0893478986786242</v>
      </c>
      <c r="AD12" s="16">
        <f t="shared" si="2"/>
        <v>2227.6794634597595</v>
      </c>
      <c r="AE12" s="18">
        <f t="shared" si="3"/>
        <v>13999.749367170383</v>
      </c>
      <c r="AF12" s="16">
        <f t="shared" si="4"/>
        <v>2227.6772702778931</v>
      </c>
      <c r="AG12" s="18">
        <f t="shared" si="5"/>
        <v>14000.268368890769</v>
      </c>
      <c r="AH12" s="16">
        <f t="shared" si="6"/>
        <v>2174.8718084968486</v>
      </c>
      <c r="AI12" s="18">
        <f t="shared" si="7"/>
        <v>29284.857927139245</v>
      </c>
      <c r="AJ12" s="16">
        <f t="shared" si="8"/>
        <v>2294.1254122726677</v>
      </c>
      <c r="AK12" s="18">
        <f t="shared" si="9"/>
        <v>2690.9728518806901</v>
      </c>
      <c r="BA12" s="40" t="s">
        <v>40</v>
      </c>
      <c r="BB12" s="41">
        <f>INTERCEPT($DB$2:$DB$20000,$DA$2:$DA$20000)</f>
        <v>7.7479715377938092</v>
      </c>
      <c r="BC12" s="41">
        <f>SLOPE($DB$2:$DB$20000,$DA$2:$DA$20000)</f>
        <v>-0.10851029097883388</v>
      </c>
      <c r="BD12" s="43"/>
      <c r="BE12" s="38"/>
      <c r="BF12" s="38"/>
      <c r="BG12" s="44">
        <v>855.2</v>
      </c>
      <c r="CA12" s="2">
        <v>58</v>
      </c>
      <c r="CB12" s="50">
        <v>2452.2228248464917</v>
      </c>
      <c r="CC12" s="51">
        <v>2557.3583421456869</v>
      </c>
      <c r="CD12" s="50">
        <v>2433.0524242587817</v>
      </c>
      <c r="CE12" s="51">
        <v>2040.047640691015</v>
      </c>
      <c r="CF12" s="50">
        <v>2270.5584922975718</v>
      </c>
      <c r="CG12" s="51">
        <v>2321.2028121908497</v>
      </c>
      <c r="CH12" s="50">
        <f t="shared" si="10"/>
        <v>2668.222941720629</v>
      </c>
      <c r="CI12" s="51">
        <f t="shared" si="11"/>
        <v>2668.2277821891985</v>
      </c>
      <c r="CJ12" s="50">
        <f t="shared" si="12"/>
        <v>2634.2192290370408</v>
      </c>
      <c r="CK12" s="51">
        <f t="shared" si="13"/>
        <v>2312.5374658592054</v>
      </c>
      <c r="DA12" s="38">
        <f t="shared" si="14"/>
        <v>9.0909090909090912E-2</v>
      </c>
      <c r="DB12" s="38">
        <f t="shared" si="15"/>
        <v>7.7604670292134204</v>
      </c>
      <c r="IR12" s="36" t="s">
        <v>40</v>
      </c>
      <c r="IS12" s="49">
        <f>RSQ(AJ2:AJ20000,$C$2:$C$20000)</f>
        <v>1.0683806508630796E-2</v>
      </c>
      <c r="KH12" s="83">
        <f>Historia!A12</f>
        <v>11</v>
      </c>
      <c r="KI12" s="83">
        <f>Historia!C12</f>
        <v>2346</v>
      </c>
    </row>
    <row r="13" spans="1:295" ht="27.75" thickBot="1" x14ac:dyDescent="0.25">
      <c r="A13" s="73">
        <v>12</v>
      </c>
      <c r="B13" s="61"/>
      <c r="C13" s="86">
        <v>1727</v>
      </c>
      <c r="E13" s="16">
        <f t="shared" si="27"/>
        <v>2108.436318181848</v>
      </c>
      <c r="F13" s="18">
        <f t="shared" si="16"/>
        <v>145493.66482812402</v>
      </c>
      <c r="G13" s="16">
        <f t="shared" si="17"/>
        <v>2121.4790904591537</v>
      </c>
      <c r="H13" s="17">
        <f t="shared" si="18"/>
        <v>2094.3167569557691</v>
      </c>
      <c r="I13" s="17">
        <f t="shared" si="19"/>
        <v>-0.36294430295524976</v>
      </c>
      <c r="J13" s="18">
        <f t="shared" si="20"/>
        <v>155613.75280948114</v>
      </c>
      <c r="K13" s="16">
        <f t="shared" si="28"/>
        <v>2142.0677965605123</v>
      </c>
      <c r="L13" s="17">
        <f t="shared" si="21"/>
        <v>2015.4701196935716</v>
      </c>
      <c r="M13" s="18">
        <f t="shared" si="22"/>
        <v>172281.27574159883</v>
      </c>
      <c r="N13" s="16">
        <f t="shared" si="23"/>
        <v>2119.3133849889791</v>
      </c>
      <c r="O13" s="17">
        <f t="shared" si="24"/>
        <v>2107.4179642868207</v>
      </c>
      <c r="P13" s="17">
        <f t="shared" si="25"/>
        <v>2099.0182162336687</v>
      </c>
      <c r="Q13" s="18">
        <f t="shared" si="26"/>
        <v>153909.79204151095</v>
      </c>
      <c r="T13" s="17">
        <v>0</v>
      </c>
      <c r="U13" s="17">
        <v>1851.6666666666667</v>
      </c>
      <c r="Y13" s="17">
        <v>2126.25</v>
      </c>
      <c r="Z13" s="17">
        <v>0</v>
      </c>
      <c r="AA13" s="17">
        <v>0.79497209368888044</v>
      </c>
      <c r="AD13" s="16">
        <f t="shared" si="2"/>
        <v>2237.0527289546717</v>
      </c>
      <c r="AE13" s="18">
        <f t="shared" si="3"/>
        <v>260153.7863141078</v>
      </c>
      <c r="AF13" s="16">
        <f t="shared" si="4"/>
        <v>2237.0506854249425</v>
      </c>
      <c r="AG13" s="18">
        <f t="shared" si="5"/>
        <v>260151.7017024536</v>
      </c>
      <c r="AH13" s="16">
        <f t="shared" si="6"/>
        <v>2183.7567727375126</v>
      </c>
      <c r="AI13" s="18">
        <f t="shared" si="7"/>
        <v>208626.74944158774</v>
      </c>
      <c r="AJ13" s="16">
        <f t="shared" si="8"/>
        <v>2296.0120680513583</v>
      </c>
      <c r="AK13" s="18">
        <f t="shared" si="9"/>
        <v>323774.73358808353</v>
      </c>
      <c r="BB13" s="6"/>
      <c r="BC13" s="7"/>
      <c r="BG13" s="8"/>
      <c r="CA13" s="2">
        <v>59</v>
      </c>
      <c r="CB13" s="50">
        <v>2452.2228248464917</v>
      </c>
      <c r="CC13" s="51">
        <v>2563.26110489144</v>
      </c>
      <c r="CD13" s="50">
        <v>2433.0524242587817</v>
      </c>
      <c r="CE13" s="51">
        <v>2035.0114606670168</v>
      </c>
      <c r="CF13" s="50">
        <v>2807.5294944792786</v>
      </c>
      <c r="CG13" s="51">
        <v>2831.0393308782814</v>
      </c>
      <c r="CH13" s="50">
        <f t="shared" si="10"/>
        <v>2677.5962072155407</v>
      </c>
      <c r="CI13" s="51">
        <f t="shared" si="11"/>
        <v>2677.6011973362474</v>
      </c>
      <c r="CJ13" s="50">
        <f t="shared" si="12"/>
        <v>2644.9807569397999</v>
      </c>
      <c r="CK13" s="51">
        <f t="shared" si="13"/>
        <v>2312.6107966867548</v>
      </c>
      <c r="DA13" s="38">
        <f t="shared" si="14"/>
        <v>8.3333333333333329E-2</v>
      </c>
      <c r="DB13" s="38">
        <f t="shared" si="15"/>
        <v>7.4541410781466784</v>
      </c>
      <c r="KH13" s="83">
        <f>Historia!A13</f>
        <v>12</v>
      </c>
      <c r="KI13" s="83">
        <f>Historia!C13</f>
        <v>1727</v>
      </c>
    </row>
    <row r="14" spans="1:295" ht="27.75" thickBot="1" x14ac:dyDescent="0.25">
      <c r="A14" s="72">
        <v>13</v>
      </c>
      <c r="B14" s="61"/>
      <c r="C14" s="87">
        <v>1244</v>
      </c>
      <c r="E14" s="16">
        <f t="shared" si="27"/>
        <v>2073.6276327373698</v>
      </c>
      <c r="F14" s="18">
        <f t="shared" si="16"/>
        <v>688282.0090014122</v>
      </c>
      <c r="G14" s="16">
        <f t="shared" si="17"/>
        <v>2093.9538126528137</v>
      </c>
      <c r="H14" s="17">
        <f t="shared" si="18"/>
        <v>2035.4292178640826</v>
      </c>
      <c r="I14" s="17">
        <f t="shared" si="19"/>
        <v>-1.750747772218866</v>
      </c>
      <c r="J14" s="18">
        <f t="shared" si="20"/>
        <v>722421.48364305426</v>
      </c>
      <c r="K14" s="16">
        <f t="shared" si="28"/>
        <v>2120.3198969997084</v>
      </c>
      <c r="L14" s="17">
        <f t="shared" si="21"/>
        <v>1882.941189522985</v>
      </c>
      <c r="M14" s="18">
        <f t="shared" si="22"/>
        <v>767936.56187757943</v>
      </c>
      <c r="N14" s="16">
        <f t="shared" si="23"/>
        <v>2090.2933283248126</v>
      </c>
      <c r="O14" s="17">
        <f t="shared" si="24"/>
        <v>2105.9175436830433</v>
      </c>
      <c r="P14" s="17">
        <f t="shared" si="25"/>
        <v>2067.1552854597157</v>
      </c>
      <c r="Q14" s="18">
        <f t="shared" si="26"/>
        <v>716212.39756708906</v>
      </c>
      <c r="R14" s="16">
        <f>S13+T13+V14</f>
        <v>2026.6666666666667</v>
      </c>
      <c r="S14" s="17">
        <f>$BB$7*(C14-V14)+(1-$BB$7)*(S13+T13)</f>
        <v>-7.8266666666636335E-3</v>
      </c>
      <c r="T14" s="17">
        <f>$BC$7*(S14-S13)+(1-$BC$20)*T13</f>
        <v>-7.82666666666603E-8</v>
      </c>
      <c r="U14" s="17">
        <f>$BD$7*(C14-S14)+(1-$BD$7)*V14</f>
        <v>1517.9384206666668</v>
      </c>
      <c r="V14" s="17">
        <f>U2</f>
        <v>2026.6666666666667</v>
      </c>
      <c r="W14" s="18">
        <f>(R14-C14)^2</f>
        <v>612567.11111111124</v>
      </c>
      <c r="X14" s="16">
        <f>(Y13+Z13)*AB14</f>
        <v>1850.0596288699139</v>
      </c>
      <c r="Y14" s="17">
        <f>$BB$8*C14/AB14+(1-$BB$8)*(Y13+Z13)</f>
        <v>2050.3916493000975</v>
      </c>
      <c r="Z14" s="17">
        <f>$BC$8*(Y14-Y13)+(1-$BC$8)*Z13</f>
        <v>-7.5858350699873126E-4</v>
      </c>
      <c r="AA14" s="17">
        <f>$BD$8*C14/Y14+(1-$BD$8)*AB14</f>
        <v>0.69890024624743574</v>
      </c>
      <c r="AB14" s="17">
        <f>AA2</f>
        <v>0.87010446978008882</v>
      </c>
      <c r="AC14" s="18">
        <f>(X14-C14)^2</f>
        <v>367308.2737459378</v>
      </c>
      <c r="AD14" s="16">
        <f t="shared" si="2"/>
        <v>2246.4259944495834</v>
      </c>
      <c r="AE14" s="18">
        <f t="shared" si="3"/>
        <v>1004857.8743482362</v>
      </c>
      <c r="AF14" s="16">
        <f t="shared" si="4"/>
        <v>2246.4241005719914</v>
      </c>
      <c r="AG14" s="18">
        <f t="shared" si="5"/>
        <v>1004854.0774075659</v>
      </c>
      <c r="AH14" s="16">
        <f t="shared" si="6"/>
        <v>2192.6780345609827</v>
      </c>
      <c r="AI14" s="18">
        <f t="shared" si="7"/>
        <v>899990.01325848908</v>
      </c>
      <c r="AJ14" s="16">
        <f t="shared" si="8"/>
        <v>2297.6096809120299</v>
      </c>
      <c r="AK14" s="18">
        <f t="shared" si="9"/>
        <v>1110093.3597115495</v>
      </c>
      <c r="BB14" s="12"/>
      <c r="BC14" s="12"/>
      <c r="BG14" s="8"/>
      <c r="CA14" s="2"/>
      <c r="CB14" s="9"/>
      <c r="CC14" s="2"/>
      <c r="CD14" s="9"/>
      <c r="CE14" s="2"/>
      <c r="CF14" s="9"/>
      <c r="CG14" s="2"/>
      <c r="CH14" s="9"/>
      <c r="CI14" s="2"/>
      <c r="CJ14" s="9"/>
      <c r="CK14" s="2"/>
      <c r="DA14" s="38">
        <f t="shared" si="14"/>
        <v>7.6923076923076927E-2</v>
      </c>
      <c r="DB14" s="38">
        <f t="shared" si="15"/>
        <v>7.1260872732991247</v>
      </c>
      <c r="KH14" s="83">
        <f>Historia!A14</f>
        <v>13</v>
      </c>
      <c r="KI14" s="83">
        <f>Historia!C14</f>
        <v>1244</v>
      </c>
    </row>
    <row r="15" spans="1:295" ht="27.75" thickBot="1" x14ac:dyDescent="0.25">
      <c r="A15" s="73">
        <v>14</v>
      </c>
      <c r="B15" s="61"/>
      <c r="C15" s="87">
        <v>1902</v>
      </c>
      <c r="E15" s="16">
        <f t="shared" si="27"/>
        <v>1997.9184096574777</v>
      </c>
      <c r="F15" s="18">
        <f t="shared" si="16"/>
        <v>9200.3413112197104</v>
      </c>
      <c r="G15" s="16">
        <f t="shared" si="17"/>
        <v>2033.6784700918638</v>
      </c>
      <c r="H15" s="17">
        <f t="shared" si="18"/>
        <v>2024.6115902334473</v>
      </c>
      <c r="I15" s="17">
        <f t="shared" si="19"/>
        <v>-1.965752205283811</v>
      </c>
      <c r="J15" s="18">
        <f t="shared" si="20"/>
        <v>17339.219485733869</v>
      </c>
      <c r="K15" s="16">
        <f t="shared" si="28"/>
        <v>2079.5412001401819</v>
      </c>
      <c r="L15" s="17">
        <f t="shared" si="21"/>
        <v>1886.2152551003351</v>
      </c>
      <c r="M15" s="18">
        <f t="shared" si="22"/>
        <v>31520.877747216124</v>
      </c>
      <c r="N15" s="16">
        <f t="shared" si="23"/>
        <v>2026.8926066326108</v>
      </c>
      <c r="O15" s="17">
        <f t="shared" si="24"/>
        <v>2104.2436798164645</v>
      </c>
      <c r="P15" s="17">
        <f t="shared" si="25"/>
        <v>2061.0006429881955</v>
      </c>
      <c r="Q15" s="18">
        <f t="shared" si="26"/>
        <v>15598.163191488047</v>
      </c>
      <c r="R15" s="16">
        <f>S14+T14+V15</f>
        <v>2339.9921732550665</v>
      </c>
      <c r="S15" s="17">
        <f>$BB$7*(C15-V15)+(1-$BB$7)*(S14+T14)</f>
        <v>-1.220666666587927E-2</v>
      </c>
      <c r="T15" s="17">
        <f>$BC$7*(S15-S14)+(1-$BC$20)*T14</f>
        <v>-1.2206666665883007E-7</v>
      </c>
      <c r="U15" s="17">
        <f>$BD$7*(C15-S15)+(1-$BD$7)*V15</f>
        <v>2055.3079343333329</v>
      </c>
      <c r="V15" s="17">
        <f>U3</f>
        <v>2340</v>
      </c>
      <c r="W15" s="18">
        <f>(R15-C15)^2</f>
        <v>191837.14383269619</v>
      </c>
      <c r="X15" s="16">
        <f>(Y14+Z14)*AB15</f>
        <v>2059.8784600720983</v>
      </c>
      <c r="Y15" s="17">
        <f>$BB$8*C15/AB15+(1-$BB$8)*(Y14+Z14)</f>
        <v>2033.2758715670861</v>
      </c>
      <c r="Z15" s="17">
        <f>$BC$8*(Y15-Y14)+(1-$BC$8)*Z14</f>
        <v>-9.2973369849370826E-4</v>
      </c>
      <c r="AA15" s="17">
        <f>$BD$8*C15/Y15+(1-$BD$8)*AB15</f>
        <v>0.95965309650844721</v>
      </c>
      <c r="AB15" s="17">
        <f>AA3</f>
        <v>1.0046272003052998</v>
      </c>
      <c r="AC15" s="18">
        <f>(X15-C15)^2</f>
        <v>24925.608154737129</v>
      </c>
      <c r="AD15" s="16">
        <f t="shared" si="2"/>
        <v>2255.7992599444956</v>
      </c>
      <c r="AE15" s="18">
        <f t="shared" si="3"/>
        <v>125173.91633727276</v>
      </c>
      <c r="AF15" s="16">
        <f t="shared" si="4"/>
        <v>2255.7975157190403</v>
      </c>
      <c r="AG15" s="18">
        <f t="shared" si="5"/>
        <v>125172.6821289646</v>
      </c>
      <c r="AH15" s="16">
        <f t="shared" si="6"/>
        <v>2201.63574225311</v>
      </c>
      <c r="AI15" s="18">
        <f t="shared" si="7"/>
        <v>89781.578035572194</v>
      </c>
      <c r="AJ15" s="16">
        <f t="shared" si="8"/>
        <v>2298.9799481191212</v>
      </c>
      <c r="AK15" s="18">
        <f t="shared" si="9"/>
        <v>157593.07920866017</v>
      </c>
      <c r="BC15" s="13"/>
      <c r="BG15" s="8"/>
      <c r="DA15" s="38">
        <f t="shared" si="14"/>
        <v>7.1428571428571425E-2</v>
      </c>
      <c r="DB15" s="38">
        <f t="shared" si="15"/>
        <v>7.5506612431053357</v>
      </c>
      <c r="KH15" s="83">
        <f>Historia!A15</f>
        <v>14</v>
      </c>
      <c r="KI15" s="83">
        <f>Historia!C15</f>
        <v>1902</v>
      </c>
    </row>
    <row r="16" spans="1:295" ht="27.75" thickBot="1" x14ac:dyDescent="0.25">
      <c r="A16" s="72">
        <v>15</v>
      </c>
      <c r="B16" s="61"/>
      <c r="C16" s="87">
        <v>2303</v>
      </c>
      <c r="E16" s="16">
        <f t="shared" si="27"/>
        <v>1989.1651955796563</v>
      </c>
      <c r="F16" s="18">
        <f t="shared" si="16"/>
        <v>98492.284465555407</v>
      </c>
      <c r="G16" s="16">
        <f t="shared" si="17"/>
        <v>2022.6458380281636</v>
      </c>
      <c r="H16" s="17">
        <f t="shared" si="18"/>
        <v>2041.9499619493515</v>
      </c>
      <c r="I16" s="17">
        <f t="shared" si="19"/>
        <v>-1.5079902977365589</v>
      </c>
      <c r="J16" s="18">
        <f t="shared" si="20"/>
        <v>78598.456134930704</v>
      </c>
      <c r="K16" s="16">
        <f t="shared" si="28"/>
        <v>2046.3302176065677</v>
      </c>
      <c r="L16" s="17">
        <f t="shared" si="21"/>
        <v>1957.8136682377269</v>
      </c>
      <c r="M16" s="18">
        <f t="shared" si="22"/>
        <v>65879.377193891909</v>
      </c>
      <c r="N16" s="16">
        <f t="shared" si="23"/>
        <v>2016.0837422933475</v>
      </c>
      <c r="O16" s="17">
        <f t="shared" si="24"/>
        <v>2102.9682678136846</v>
      </c>
      <c r="P16" s="17">
        <f t="shared" si="25"/>
        <v>2070.0189406260802</v>
      </c>
      <c r="Q16" s="18">
        <f t="shared" si="26"/>
        <v>82320.938936390201</v>
      </c>
      <c r="R16" s="16">
        <f>S15+T15+V16</f>
        <v>2084.6544598779342</v>
      </c>
      <c r="S16" s="17">
        <f>$BB$7*(C16-V16)+(1-$BB$7)*(S15+T15)</f>
        <v>-1.0023333331326115E-2</v>
      </c>
      <c r="T16" s="17">
        <f>$BC$7*(S16-S15)+(1-$BC$20)*T15</f>
        <v>-1.0023333331329184E-7</v>
      </c>
      <c r="U16" s="17">
        <f>$BD$7*(C16-S16)+(1-$BD$7)*V16</f>
        <v>2226.5898484999989</v>
      </c>
      <c r="V16" s="17">
        <f>U4</f>
        <v>2084.6666666666665</v>
      </c>
      <c r="W16" s="18">
        <f>(R16-C16)^2</f>
        <v>47674.774891196648</v>
      </c>
      <c r="X16" s="16">
        <f>(Y15+Z15)*AB16</f>
        <v>1819.7922271944863</v>
      </c>
      <c r="Y16" s="17">
        <f>$BB$8*C16/AB16+(1-$BB$8)*(Y15+Z15)</f>
        <v>2092.0736324064796</v>
      </c>
      <c r="Z16" s="17">
        <f>$BC$8*(Y16-Y15)+(1-$BC$8)*Z15</f>
        <v>-3.4174679276301623E-4</v>
      </c>
      <c r="AA16" s="17">
        <f>$BD$8*C16/Y16+(1-$BD$8)*AB16</f>
        <v>1.0287860087222369</v>
      </c>
      <c r="AB16" s="17">
        <f>AA4</f>
        <v>0.89500548585603201</v>
      </c>
      <c r="AC16" s="18">
        <f>(X16-C16)^2</f>
        <v>233489.75169966498</v>
      </c>
      <c r="AD16" s="16">
        <f t="shared" si="2"/>
        <v>2265.1725254394078</v>
      </c>
      <c r="AE16" s="18">
        <f t="shared" si="3"/>
        <v>1430.9178316322527</v>
      </c>
      <c r="AF16" s="16">
        <f t="shared" si="4"/>
        <v>2265.1709308660893</v>
      </c>
      <c r="AG16" s="18">
        <f t="shared" si="5"/>
        <v>1431.0384715381958</v>
      </c>
      <c r="AH16" s="16">
        <f t="shared" si="6"/>
        <v>2210.630044705541</v>
      </c>
      <c r="AI16" s="18">
        <f t="shared" si="7"/>
        <v>8532.2086411003602</v>
      </c>
      <c r="AJ16" s="16">
        <f t="shared" si="8"/>
        <v>2300.1681740474241</v>
      </c>
      <c r="AK16" s="18">
        <f t="shared" si="9"/>
        <v>8.0192382256821482</v>
      </c>
      <c r="BG16" s="8"/>
      <c r="DA16" s="38">
        <f t="shared" si="14"/>
        <v>6.6666666666666666E-2</v>
      </c>
      <c r="DB16" s="38">
        <f t="shared" si="15"/>
        <v>7.7419678998206853</v>
      </c>
      <c r="KH16" s="83">
        <f>Historia!A16</f>
        <v>15</v>
      </c>
      <c r="KI16" s="83">
        <f>Historia!C16</f>
        <v>2303</v>
      </c>
    </row>
    <row r="17" spans="1:295" ht="27.75" thickBot="1" x14ac:dyDescent="0.25">
      <c r="A17" s="73">
        <v>16</v>
      </c>
      <c r="B17" s="61"/>
      <c r="C17" s="87">
        <v>2607</v>
      </c>
      <c r="E17" s="16">
        <f t="shared" si="27"/>
        <v>2017.8047783038924</v>
      </c>
      <c r="F17" s="18">
        <f t="shared" si="16"/>
        <v>347151.00926952541</v>
      </c>
      <c r="G17" s="16">
        <f t="shared" si="17"/>
        <v>2040.4419716516149</v>
      </c>
      <c r="H17" s="17">
        <f t="shared" si="18"/>
        <v>2079.4530079453434</v>
      </c>
      <c r="I17" s="17">
        <f t="shared" si="19"/>
        <v>-0.5829150929710285</v>
      </c>
      <c r="J17" s="18">
        <f t="shared" si="20"/>
        <v>320987.99948600947</v>
      </c>
      <c r="K17" s="16">
        <f t="shared" si="28"/>
        <v>2031.1241800805728</v>
      </c>
      <c r="L17" s="17">
        <f t="shared" si="21"/>
        <v>2069.3357710820928</v>
      </c>
      <c r="M17" s="18">
        <f t="shared" si="22"/>
        <v>331632.95996787248</v>
      </c>
      <c r="N17" s="16">
        <f t="shared" si="23"/>
        <v>2035.7942014356959</v>
      </c>
      <c r="O17" s="17">
        <f t="shared" si="24"/>
        <v>2102.4861117137602</v>
      </c>
      <c r="P17" s="17">
        <f t="shared" si="25"/>
        <v>2090.0299649491917</v>
      </c>
      <c r="Q17" s="18">
        <f t="shared" si="26"/>
        <v>326276.06431348441</v>
      </c>
      <c r="R17" s="16">
        <f>S16+T16+V17</f>
        <v>2736.3233098997689</v>
      </c>
      <c r="S17" s="17">
        <f>$BB$7*(C17-V17)+(1-$BB$7)*(S16+T16)</f>
        <v>-1.1316666663656615E-2</v>
      </c>
      <c r="T17" s="17">
        <f>$BC$7*(S17-S16)+(1-$BC$20)*T16</f>
        <v>-1.131666666366008E-7</v>
      </c>
      <c r="U17" s="17">
        <f>$BD$7*(C17-S17)+(1-$BD$7)*V17</f>
        <v>2652.274022499998</v>
      </c>
      <c r="V17" s="17">
        <f>U5</f>
        <v>2736.3333333333335</v>
      </c>
      <c r="W17" s="18">
        <f>(R17-C17)^2</f>
        <v>16724.518483431664</v>
      </c>
      <c r="X17" s="16">
        <f>(Y16+Z16)*AB17</f>
        <v>2457.7345288878555</v>
      </c>
      <c r="Y17" s="17">
        <f>$BB$8*C17/AB17+(1-$BB$8)*(Y16+Z16)</f>
        <v>2105.9108889958738</v>
      </c>
      <c r="Z17" s="17">
        <f>$BC$8*(Y17-Y16)+(1-$BC$8)*Z16</f>
        <v>-2.0337080940120025E-4</v>
      </c>
      <c r="AA17" s="17">
        <f>$BD$8*C17/Y17+(1-$BD$8)*AB17</f>
        <v>1.2158381275191925</v>
      </c>
      <c r="AB17" s="17">
        <f>AA5</f>
        <v>1.1747841434909128</v>
      </c>
      <c r="AC17" s="18">
        <f>(X17-C17)^2</f>
        <v>22280.180866330444</v>
      </c>
      <c r="AD17" s="16">
        <f t="shared" si="2"/>
        <v>2274.5457909343199</v>
      </c>
      <c r="AE17" s="18">
        <f t="shared" si="3"/>
        <v>110525.80112548691</v>
      </c>
      <c r="AF17" s="16">
        <f t="shared" si="4"/>
        <v>2274.5443460131382</v>
      </c>
      <c r="AG17" s="18">
        <f t="shared" si="5"/>
        <v>110526.76186783196</v>
      </c>
      <c r="AH17" s="16">
        <f t="shared" si="6"/>
        <v>2219.6610914181861</v>
      </c>
      <c r="AI17" s="18">
        <f t="shared" si="7"/>
        <v>150031.43010135082</v>
      </c>
      <c r="AJ17" s="16">
        <f t="shared" si="8"/>
        <v>2301.2083755053204</v>
      </c>
      <c r="AK17" s="18">
        <f t="shared" si="9"/>
        <v>93508.517611095114</v>
      </c>
      <c r="BG17" s="8"/>
      <c r="DA17" s="38">
        <f t="shared" si="14"/>
        <v>6.25E-2</v>
      </c>
      <c r="DB17" s="38">
        <f t="shared" si="15"/>
        <v>7.8659554139335022</v>
      </c>
      <c r="KH17" s="83">
        <f>Historia!A17</f>
        <v>16</v>
      </c>
      <c r="KI17" s="83">
        <f>Historia!C17</f>
        <v>2607</v>
      </c>
    </row>
    <row r="18" spans="1:295" ht="27.75" thickBot="1" x14ac:dyDescent="0.25">
      <c r="A18" s="72">
        <v>17</v>
      </c>
      <c r="B18" s="61"/>
      <c r="C18" s="87">
        <v>2322</v>
      </c>
      <c r="E18" s="16">
        <f t="shared" si="27"/>
        <v>2071.5728915112768</v>
      </c>
      <c r="F18" s="18">
        <f t="shared" si="16"/>
        <v>62713.736666022742</v>
      </c>
      <c r="G18" s="16">
        <f t="shared" si="17"/>
        <v>2078.8700928523722</v>
      </c>
      <c r="H18" s="17">
        <f t="shared" si="18"/>
        <v>2095.6110958163172</v>
      </c>
      <c r="I18" s="17">
        <f t="shared" si="19"/>
        <v>-0.1859328998232585</v>
      </c>
      <c r="J18" s="18">
        <f t="shared" si="20"/>
        <v>59112.151749614124</v>
      </c>
      <c r="K18" s="16">
        <f t="shared" si="28"/>
        <v>2037.6884541156564</v>
      </c>
      <c r="L18" s="17">
        <f t="shared" si="21"/>
        <v>2112.7403295945687</v>
      </c>
      <c r="M18" s="18">
        <f t="shared" si="22"/>
        <v>80833.055123145197</v>
      </c>
      <c r="N18" s="16">
        <f t="shared" si="23"/>
        <v>2077.0916620846983</v>
      </c>
      <c r="O18" s="17">
        <f t="shared" si="24"/>
        <v>2102.344069431304</v>
      </c>
      <c r="P18" s="17">
        <f t="shared" si="25"/>
        <v>2098.6745119636562</v>
      </c>
      <c r="Q18" s="18">
        <f t="shared" si="26"/>
        <v>59980.093980435588</v>
      </c>
      <c r="R18" s="16">
        <f>S17+T17+V18</f>
        <v>2470.3220165535031</v>
      </c>
      <c r="S18" s="17">
        <f>$BB$7*(C18-V18)+(1-$BB$7)*(S17+T17)</f>
        <v>-1.2799999995857708E-2</v>
      </c>
      <c r="T18" s="17">
        <f>$BC$7*(S18-S17)+(1-$BC$20)*T17</f>
        <v>-1.2799999995861628E-7</v>
      </c>
      <c r="U18" s="17">
        <f>$BD$7*(C18-S18)+(1-$BD$7)*V18</f>
        <v>2373.9249866666642</v>
      </c>
      <c r="V18" s="17">
        <f>U6</f>
        <v>2470.3333333333335</v>
      </c>
      <c r="W18" s="18">
        <f>(R18-C18)^2</f>
        <v>21999.420594497646</v>
      </c>
      <c r="X18" s="16">
        <f>(Y17+Z17)*AB18</f>
        <v>2233.4929291371495</v>
      </c>
      <c r="Y18" s="17">
        <f>$BB$8*C18/AB18+(1-$BB$8)*(Y17+Z17)</f>
        <v>2114.9991974080331</v>
      </c>
      <c r="Z18" s="17">
        <f>$BC$8*(Y18-Y17)+(1-$BC$8)*Z17</f>
        <v>-1.1248569157154927E-4</v>
      </c>
      <c r="AA18" s="17">
        <f>$BD$8*C18/Y18+(1-$BD$8)*AB18</f>
        <v>1.0848213182186044</v>
      </c>
      <c r="AB18" s="17">
        <f>AA6</f>
        <v>1.0605829318322759</v>
      </c>
      <c r="AC18" s="18">
        <f>(X18-C18)^2</f>
        <v>7833.5015927216346</v>
      </c>
      <c r="AD18" s="16">
        <f t="shared" si="2"/>
        <v>2283.9190564292321</v>
      </c>
      <c r="AE18" s="18">
        <f t="shared" si="3"/>
        <v>1450.158263240008</v>
      </c>
      <c r="AF18" s="16">
        <f t="shared" si="4"/>
        <v>2283.9177611601876</v>
      </c>
      <c r="AG18" s="18">
        <f t="shared" si="5"/>
        <v>1450.2569150525132</v>
      </c>
      <c r="AH18" s="16">
        <f t="shared" si="6"/>
        <v>2228.7290325016993</v>
      </c>
      <c r="AI18" s="18">
        <f t="shared" si="7"/>
        <v>8699.4733780690658</v>
      </c>
      <c r="AJ18" s="16">
        <f t="shared" si="8"/>
        <v>2302.1265909649878</v>
      </c>
      <c r="AK18" s="18">
        <f t="shared" si="9"/>
        <v>394.95238667290346</v>
      </c>
      <c r="BG18" s="8"/>
      <c r="DA18" s="38">
        <f t="shared" si="14"/>
        <v>5.8823529411764705E-2</v>
      </c>
      <c r="DB18" s="38">
        <f t="shared" si="15"/>
        <v>7.7501841622578365</v>
      </c>
      <c r="KH18" s="83">
        <f>Historia!A18</f>
        <v>17</v>
      </c>
      <c r="KI18" s="83">
        <f>Historia!C18</f>
        <v>2322</v>
      </c>
    </row>
    <row r="19" spans="1:295" ht="27.75" thickBot="1" x14ac:dyDescent="0.25">
      <c r="A19" s="73">
        <v>18</v>
      </c>
      <c r="B19" s="61"/>
      <c r="C19" s="87">
        <v>2613</v>
      </c>
      <c r="E19" s="16">
        <f t="shared" si="27"/>
        <v>2094.4260862141427</v>
      </c>
      <c r="F19" s="18">
        <f t="shared" si="16"/>
        <v>268918.90405918169</v>
      </c>
      <c r="G19" s="16">
        <f t="shared" si="17"/>
        <v>2095.4251629164937</v>
      </c>
      <c r="H19" s="17">
        <f t="shared" si="18"/>
        <v>2131.0634025034356</v>
      </c>
      <c r="I19" s="17">
        <f t="shared" si="19"/>
        <v>0.65916261456257996</v>
      </c>
      <c r="J19" s="18">
        <f t="shared" si="20"/>
        <v>267883.71198201808</v>
      </c>
      <c r="K19" s="16">
        <f t="shared" si="28"/>
        <v>2050.5814288538968</v>
      </c>
      <c r="L19" s="17">
        <f t="shared" si="21"/>
        <v>2198.6786922529386</v>
      </c>
      <c r="M19" s="18">
        <f t="shared" si="22"/>
        <v>316314.64917002438</v>
      </c>
      <c r="N19" s="16">
        <f t="shared" si="23"/>
        <v>2094.8629122135521</v>
      </c>
      <c r="O19" s="17">
        <f t="shared" si="24"/>
        <v>2102.9215844509758</v>
      </c>
      <c r="P19" s="17">
        <f t="shared" si="25"/>
        <v>2117.8412584837129</v>
      </c>
      <c r="Q19" s="18">
        <f t="shared" si="26"/>
        <v>268466.0417398212</v>
      </c>
      <c r="R19" s="16">
        <f>S18+T18+V19</f>
        <v>2149.6538665386706</v>
      </c>
      <c r="S19" s="17">
        <f>$BB$7*(C19-V19)+(1-$BB$7)*(S18+T18)</f>
        <v>-8.1666666612461719E-3</v>
      </c>
      <c r="T19" s="17">
        <f>$BC$7*(S19-S18)+(1-$BC$20)*T18</f>
        <v>-8.1666666612486737E-8</v>
      </c>
      <c r="U19" s="17">
        <f>$BD$7*(C19-S19)+(1-$BD$7)*V19</f>
        <v>2450.8386416666626</v>
      </c>
      <c r="V19" s="17">
        <f>U7</f>
        <v>2149.6666666666665</v>
      </c>
      <c r="W19" s="18">
        <f>(R19-C19)^2</f>
        <v>214689.63939356405</v>
      </c>
      <c r="X19" s="16">
        <f>(Y18+Z18)*AB19</f>
        <v>1951.9576060674776</v>
      </c>
      <c r="Y19" s="17">
        <f>$BB$8*C19/AB19+(1-$BB$8)*(Y18+Z18)</f>
        <v>2193.0051831277292</v>
      </c>
      <c r="Z19" s="17">
        <f>$BC$8*(Y19-Y18)+(1-$BC$8)*Z18</f>
        <v>6.6757529048202527E-4</v>
      </c>
      <c r="AA19" s="17">
        <f>$BD$8*C19/Y19+(1-$BD$8)*AB19</f>
        <v>1.0975043025595352</v>
      </c>
      <c r="AB19" s="17">
        <f>AA7</f>
        <v>0.92291179697562364</v>
      </c>
      <c r="AC19" s="18">
        <f>(X19-C19)^2</f>
        <v>436977.0465760401</v>
      </c>
      <c r="AD19" s="16">
        <f t="shared" si="2"/>
        <v>2293.2923219241443</v>
      </c>
      <c r="AE19" s="18">
        <f t="shared" si="3"/>
        <v>102212.99942065499</v>
      </c>
      <c r="AF19" s="16">
        <f t="shared" si="4"/>
        <v>2293.2911763072366</v>
      </c>
      <c r="AG19" s="18">
        <f t="shared" si="5"/>
        <v>102213.73194701048</v>
      </c>
      <c r="AH19" s="16">
        <f t="shared" si="6"/>
        <v>2237.8340186799851</v>
      </c>
      <c r="AI19" s="18">
        <f t="shared" si="7"/>
        <v>140749.51353980976</v>
      </c>
      <c r="AJ19" s="16">
        <f t="shared" si="8"/>
        <v>2302.9430900594812</v>
      </c>
      <c r="AK19" s="18">
        <f t="shared" si="9"/>
        <v>96135.28740186301</v>
      </c>
      <c r="BG19" s="8"/>
      <c r="DA19" s="38">
        <f t="shared" si="14"/>
        <v>5.5555555555555552E-2</v>
      </c>
      <c r="DB19" s="38">
        <f t="shared" si="15"/>
        <v>7.8682542655206129</v>
      </c>
      <c r="KH19" s="83">
        <f>Historia!A19</f>
        <v>18</v>
      </c>
      <c r="KI19" s="83">
        <f>Historia!C19</f>
        <v>2613</v>
      </c>
    </row>
    <row r="20" spans="1:295" ht="27.75" thickBot="1" x14ac:dyDescent="0.25">
      <c r="A20" s="72">
        <v>19</v>
      </c>
      <c r="B20" s="61"/>
      <c r="C20" s="87">
        <v>2100</v>
      </c>
      <c r="E20" s="16">
        <f t="shared" si="27"/>
        <v>2141.7495197317612</v>
      </c>
      <c r="F20" s="18">
        <f t="shared" si="16"/>
        <v>1743.0223978327188</v>
      </c>
      <c r="G20" s="16">
        <f t="shared" si="17"/>
        <v>2131.7225651179983</v>
      </c>
      <c r="H20" s="17">
        <f t="shared" si="18"/>
        <v>2129.5382696403472</v>
      </c>
      <c r="I20" s="17">
        <f t="shared" si="19"/>
        <v>0.60736605189138404</v>
      </c>
      <c r="J20" s="18">
        <f t="shared" si="20"/>
        <v>1006.3211376656443</v>
      </c>
      <c r="K20" s="16">
        <f t="shared" si="28"/>
        <v>2076.0226888307088</v>
      </c>
      <c r="L20" s="17">
        <f t="shared" si="21"/>
        <v>2181.7269255142492</v>
      </c>
      <c r="M20" s="18">
        <f t="shared" si="22"/>
        <v>574.91145090901512</v>
      </c>
      <c r="N20" s="16">
        <f t="shared" si="23"/>
        <v>2133.3384475361213</v>
      </c>
      <c r="O20" s="17">
        <f t="shared" si="24"/>
        <v>2103.4528010605709</v>
      </c>
      <c r="P20" s="17">
        <f t="shared" si="25"/>
        <v>2117.1763898608069</v>
      </c>
      <c r="Q20" s="18">
        <f t="shared" si="26"/>
        <v>1111.452084118712</v>
      </c>
      <c r="R20" s="16">
        <f>S19+T19+V20</f>
        <v>2799.3251665850057</v>
      </c>
      <c r="S20" s="17">
        <f>$BB$7*(C20-V20)+(1-$BB$7)*(S19+T19)</f>
        <v>-1.515999999376013E-2</v>
      </c>
      <c r="T20" s="17">
        <f>$BC$7*(S20-S19)+(1-$BC$20)*T19</f>
        <v>-1.5159999993764774E-7</v>
      </c>
      <c r="U20" s="17">
        <f>$BD$7*(C20-S20)+(1-$BD$7)*V20</f>
        <v>2344.7765206666627</v>
      </c>
      <c r="V20" s="17">
        <f>U8</f>
        <v>2799.3333333333335</v>
      </c>
      <c r="W20" s="18">
        <f>(R20-C20)^2</f>
        <v>489055.68861914601</v>
      </c>
      <c r="X20" s="16">
        <f>(Y19+Z19)*AB20</f>
        <v>2635.6241665129937</v>
      </c>
      <c r="Y20" s="17">
        <f>$BB$8*C20/AB20+(1-$BB$8)*(Y19+Z19)</f>
        <v>2144.4685172901759</v>
      </c>
      <c r="Z20" s="17">
        <f>$BC$8*(Y20-Y19)+(1-$BC$8)*Z19</f>
        <v>1.8220195635377563E-4</v>
      </c>
      <c r="AA20" s="17">
        <f>$BD$8*C20/Y20+(1-$BD$8)*AB20</f>
        <v>1.0571624816340366</v>
      </c>
      <c r="AB20" s="17">
        <f>AA8</f>
        <v>1.2018317988837477</v>
      </c>
      <c r="AC20" s="18">
        <f>(X20-C20)^2</f>
        <v>286893.24775273923</v>
      </c>
      <c r="AD20" s="16">
        <f t="shared" si="2"/>
        <v>2302.6655874190565</v>
      </c>
      <c r="AE20" s="18">
        <f t="shared" si="3"/>
        <v>41073.340323911216</v>
      </c>
      <c r="AF20" s="16">
        <f t="shared" si="4"/>
        <v>2302.6645914542855</v>
      </c>
      <c r="AG20" s="18">
        <f t="shared" si="5"/>
        <v>41072.936629332464</v>
      </c>
      <c r="AH20" s="16">
        <f t="shared" si="6"/>
        <v>2246.9762012926949</v>
      </c>
      <c r="AI20" s="18">
        <f t="shared" si="7"/>
        <v>21602.003746430768</v>
      </c>
      <c r="AJ20" s="16">
        <f t="shared" si="8"/>
        <v>2303.6738873466929</v>
      </c>
      <c r="AK20" s="18">
        <f t="shared" si="9"/>
        <v>41483.052386913369</v>
      </c>
      <c r="DA20" s="38">
        <f t="shared" si="14"/>
        <v>5.2631578947368418E-2</v>
      </c>
      <c r="DB20" s="38">
        <f t="shared" si="15"/>
        <v>7.6496926237115144</v>
      </c>
      <c r="KH20" s="83">
        <f>Historia!A20</f>
        <v>19</v>
      </c>
      <c r="KI20" s="83">
        <f>Historia!C20</f>
        <v>2100</v>
      </c>
    </row>
    <row r="21" spans="1:295" ht="27.75" thickBot="1" x14ac:dyDescent="0.25">
      <c r="A21" s="73">
        <v>20</v>
      </c>
      <c r="B21" s="61"/>
      <c r="C21" s="87">
        <v>2569</v>
      </c>
      <c r="E21" s="16">
        <f t="shared" si="27"/>
        <v>2137.9395891338363</v>
      </c>
      <c r="F21" s="18">
        <f t="shared" si="16"/>
        <v>185813.07781610586</v>
      </c>
      <c r="G21" s="16">
        <f t="shared" si="17"/>
        <v>2130.1456356922386</v>
      </c>
      <c r="H21" s="17">
        <f t="shared" si="18"/>
        <v>2160.363482191704</v>
      </c>
      <c r="I21" s="17">
        <f t="shared" si="19"/>
        <v>1.3239268816932901</v>
      </c>
      <c r="J21" s="18">
        <f t="shared" si="20"/>
        <v>192593.1530719694</v>
      </c>
      <c r="K21" s="16">
        <f t="shared" si="28"/>
        <v>2094.1813563468695</v>
      </c>
      <c r="L21" s="17">
        <f t="shared" si="21"/>
        <v>2248.2556023032566</v>
      </c>
      <c r="M21" s="18">
        <f t="shared" si="22"/>
        <v>225452.74436059853</v>
      </c>
      <c r="N21" s="16">
        <f t="shared" si="23"/>
        <v>2131.431195270638</v>
      </c>
      <c r="O21" s="17">
        <f t="shared" si="24"/>
        <v>2104.5916866366388</v>
      </c>
      <c r="P21" s="17">
        <f t="shared" si="25"/>
        <v>2134.0139544162366</v>
      </c>
      <c r="Q21" s="18">
        <f t="shared" si="26"/>
        <v>191466.45887228253</v>
      </c>
      <c r="R21" s="16">
        <f>S20+T20+V21</f>
        <v>2443.3181731817399</v>
      </c>
      <c r="S21" s="17">
        <f>$BB$7*(C21-V21)+(1-$BB$7)*(S20+T20)</f>
        <v>-1.3903333325577954E-2</v>
      </c>
      <c r="T21" s="17">
        <f>$BC$7*(S21-S20)+(1-$BC$20)*T20</f>
        <v>-1.3903333325582212E-7</v>
      </c>
      <c r="U21" s="17">
        <f>$BD$7*(C21-S21)+(1-$BD$7)*V21</f>
        <v>2525.0257038333284</v>
      </c>
      <c r="V21" s="17">
        <f>U9</f>
        <v>2443.3333333333335</v>
      </c>
      <c r="W21" s="18">
        <f>(R21-C21)^2</f>
        <v>15795.921592375125</v>
      </c>
      <c r="X21" s="16">
        <f>(Y20+Z20)*AB21</f>
        <v>2249.5285360793778</v>
      </c>
      <c r="Y21" s="17">
        <f>$BB$8*C21/AB21+(1-$BB$8)*(Y20+Z20)</f>
        <v>2177.6367325064539</v>
      </c>
      <c r="Z21" s="17">
        <f>$BC$8*(Y21-Y20)+(1-$BC$8)*Z20</f>
        <v>5.1388228649686335E-4</v>
      </c>
      <c r="AA21" s="17">
        <f>$BD$8*C21/Y21+(1-$BD$8)*AB21</f>
        <v>1.1339643984378434</v>
      </c>
      <c r="AB21" s="17">
        <f>AA9</f>
        <v>1.0489910795210611</v>
      </c>
      <c r="AC21" s="18">
        <f>(X21-C21)^2</f>
        <v>102062.01625958543</v>
      </c>
      <c r="AD21" s="16">
        <f t="shared" si="2"/>
        <v>2312.0388529139682</v>
      </c>
      <c r="AE21" s="18">
        <f t="shared" si="3"/>
        <v>66029.031111769276</v>
      </c>
      <c r="AF21" s="16">
        <f t="shared" si="4"/>
        <v>2312.0380066013345</v>
      </c>
      <c r="AG21" s="18">
        <f t="shared" si="5"/>
        <v>66029.466051415831</v>
      </c>
      <c r="AH21" s="16">
        <f t="shared" si="6"/>
        <v>2256.1557322977478</v>
      </c>
      <c r="AI21" s="18">
        <f t="shared" si="7"/>
        <v>97871.535834158421</v>
      </c>
      <c r="AJ21" s="16">
        <f t="shared" si="8"/>
        <v>2304.3318031821059</v>
      </c>
      <c r="AK21" s="18">
        <f t="shared" si="9"/>
        <v>70049.254406835535</v>
      </c>
      <c r="DA21" s="38">
        <f t="shared" si="14"/>
        <v>0.05</v>
      </c>
      <c r="DB21" s="38">
        <f t="shared" si="15"/>
        <v>7.8512719971098832</v>
      </c>
      <c r="KH21" s="83">
        <f>Historia!A21</f>
        <v>20</v>
      </c>
      <c r="KI21" s="83">
        <f>Historia!C21</f>
        <v>2569</v>
      </c>
    </row>
    <row r="22" spans="1:295" ht="27.75" thickBot="1" x14ac:dyDescent="0.25">
      <c r="A22" s="72">
        <v>21</v>
      </c>
      <c r="B22" s="61"/>
      <c r="C22" s="87">
        <v>3135</v>
      </c>
      <c r="E22" s="16">
        <f t="shared" si="27"/>
        <v>2177.2768140759417</v>
      </c>
      <c r="F22" s="18">
        <f t="shared" si="16"/>
        <v>917233.70085652824</v>
      </c>
      <c r="G22" s="16">
        <f t="shared" si="17"/>
        <v>2161.6874090733972</v>
      </c>
      <c r="H22" s="17">
        <f t="shared" si="18"/>
        <v>2228.7060213071159</v>
      </c>
      <c r="I22" s="17">
        <f t="shared" si="19"/>
        <v>2.9131504021455221</v>
      </c>
      <c r="J22" s="18">
        <f t="shared" si="20"/>
        <v>947337.39965625631</v>
      </c>
      <c r="K22" s="16">
        <f t="shared" si="28"/>
        <v>2120.6493872688584</v>
      </c>
      <c r="L22" s="17">
        <f t="shared" si="21"/>
        <v>2400.5872135498325</v>
      </c>
      <c r="M22" s="18">
        <f t="shared" si="22"/>
        <v>1028907.1655480424</v>
      </c>
      <c r="N22" s="16">
        <f t="shared" si="23"/>
        <v>2164.5751077719024</v>
      </c>
      <c r="O22" s="17">
        <f t="shared" si="24"/>
        <v>2107.0782393336854</v>
      </c>
      <c r="P22" s="17">
        <f t="shared" si="25"/>
        <v>2171.316491918446</v>
      </c>
      <c r="Q22" s="18">
        <f t="shared" si="26"/>
        <v>941724.4714559149</v>
      </c>
      <c r="R22" s="16">
        <f>S21+T21+V22</f>
        <v>2607.3194298609747</v>
      </c>
      <c r="S22" s="17">
        <f>$BB$7*(C22-V22)+(1-$BB$7)*(S21+T21)</f>
        <v>-8.6266666575230029E-3</v>
      </c>
      <c r="T22" s="17">
        <f>$BC$7*(S22-S21)+(1-$BC$20)*T21</f>
        <v>-8.6266666575256464E-8</v>
      </c>
      <c r="U22" s="17">
        <f>$BD$7*(C22-S22)+(1-$BD$7)*V22</f>
        <v>2950.3222739999942</v>
      </c>
      <c r="V22" s="17">
        <f>U10</f>
        <v>2607.3333333333335</v>
      </c>
      <c r="W22" s="18">
        <f>(R22-C22)^2</f>
        <v>278446.78410224686</v>
      </c>
      <c r="X22" s="16">
        <f>(Y21+Z21)*AB22</f>
        <v>2437.6489826722413</v>
      </c>
      <c r="Y22" s="17">
        <f>$BB$8*C22/AB22+(1-$BB$8)*(Y21+Z21)</f>
        <v>2245.483402453805</v>
      </c>
      <c r="Z22" s="17">
        <f>$BC$8*(Y22-Y21)+(1-$BC$8)*Z21</f>
        <v>1.1923438471472462E-3</v>
      </c>
      <c r="AA22" s="17">
        <f>$BD$8*C22/Y22+(1-$BD$8)*AB22</f>
        <v>1.2992786347897554</v>
      </c>
      <c r="AB22" s="17">
        <f>AA10</f>
        <v>1.1194008491151077</v>
      </c>
      <c r="AC22" s="18">
        <f>(X22-C22)^2</f>
        <v>486298.44136805995</v>
      </c>
      <c r="AD22" s="16">
        <f t="shared" si="2"/>
        <v>2321.4121184088804</v>
      </c>
      <c r="AE22" s="18">
        <f t="shared" si="3"/>
        <v>661925.24107192573</v>
      </c>
      <c r="AF22" s="16">
        <f t="shared" si="4"/>
        <v>2321.4114217483839</v>
      </c>
      <c r="AG22" s="18">
        <f t="shared" si="5"/>
        <v>661926.37466148613</v>
      </c>
      <c r="AH22" s="16">
        <f t="shared" si="6"/>
        <v>2265.3727642738481</v>
      </c>
      <c r="AI22" s="18">
        <f t="shared" si="7"/>
        <v>756251.52911670809</v>
      </c>
      <c r="AJ22" s="16">
        <f t="shared" si="8"/>
        <v>2304.9272222717091</v>
      </c>
      <c r="AK22" s="18">
        <f t="shared" si="9"/>
        <v>689020.81632556068</v>
      </c>
      <c r="DA22" s="38">
        <f t="shared" si="14"/>
        <v>4.7619047619047616E-2</v>
      </c>
      <c r="DB22" s="38">
        <f t="shared" si="15"/>
        <v>8.0503844530670214</v>
      </c>
      <c r="KH22" s="83">
        <f>Historia!A22</f>
        <v>21</v>
      </c>
      <c r="KI22" s="83">
        <f>Historia!C22</f>
        <v>3135</v>
      </c>
    </row>
    <row r="23" spans="1:295" ht="27.75" thickBot="1" x14ac:dyDescent="0.25">
      <c r="A23" s="73">
        <v>22</v>
      </c>
      <c r="B23" s="61"/>
      <c r="C23" s="87">
        <v>2432</v>
      </c>
      <c r="E23" s="16">
        <f t="shared" si="27"/>
        <v>2264.6756367172106</v>
      </c>
      <c r="F23" s="18">
        <f t="shared" si="16"/>
        <v>27997.442547990868</v>
      </c>
      <c r="G23" s="16">
        <f t="shared" si="17"/>
        <v>2231.6191717092615</v>
      </c>
      <c r="H23" s="17">
        <f t="shared" si="18"/>
        <v>2245.4166352944226</v>
      </c>
      <c r="I23" s="17">
        <f t="shared" si="19"/>
        <v>3.2403319554676484</v>
      </c>
      <c r="J23" s="18">
        <f t="shared" si="20"/>
        <v>40152.476346482414</v>
      </c>
      <c r="K23" s="16">
        <f t="shared" si="28"/>
        <v>2168.7392091352363</v>
      </c>
      <c r="L23" s="17">
        <f t="shared" si="21"/>
        <v>2405.983537886505</v>
      </c>
      <c r="M23" s="18">
        <f t="shared" si="22"/>
        <v>69306.244006740875</v>
      </c>
      <c r="N23" s="16">
        <f t="shared" si="23"/>
        <v>2238.0412972002532</v>
      </c>
      <c r="O23" s="17">
        <f t="shared" si="24"/>
        <v>2109.8341500909842</v>
      </c>
      <c r="P23" s="17">
        <f t="shared" si="25"/>
        <v>2181.0310692388011</v>
      </c>
      <c r="Q23" s="18">
        <f t="shared" si="26"/>
        <v>37619.978391760502</v>
      </c>
      <c r="R23" s="16">
        <f>S22+T22+V23</f>
        <v>1903.9913732470759</v>
      </c>
      <c r="S23" s="17">
        <f>$BB$7*(C23-V23)+(1-$BB$7)*(S22+T22)</f>
        <v>-3.3466666566623841E-3</v>
      </c>
      <c r="T23" s="17">
        <f>$BC$7*(S23-S22)+(1-$BC$20)*T22</f>
        <v>-3.3466666566634109E-8</v>
      </c>
      <c r="U23" s="17">
        <f>$BD$7*(C23-S23)+(1-$BD$7)*V23</f>
        <v>2247.202175333327</v>
      </c>
      <c r="V23" s="17">
        <f>U11</f>
        <v>1904</v>
      </c>
      <c r="W23" s="18">
        <f>(R23-C23)^2</f>
        <v>278793.10992550873</v>
      </c>
      <c r="X23" s="16">
        <f>(Y22+Z22)*AB23</f>
        <v>1835.5494927468665</v>
      </c>
      <c r="Y23" s="17">
        <f>$BB$8*C23/AB23+(1-$BB$8)*(Y22+Z22)</f>
        <v>2324.9499507958549</v>
      </c>
      <c r="Z23" s="17">
        <f>$BC$8*(Y23-Y22)+(1-$BC$8)*Z22</f>
        <v>1.9869974071289659E-3</v>
      </c>
      <c r="AA23" s="17">
        <f>$BD$8*C23/Y23+(1-$BD$8)*AB23</f>
        <v>0.96603270316007661</v>
      </c>
      <c r="AB23" s="17">
        <f>AA11</f>
        <v>0.81744025187234648</v>
      </c>
      <c r="AC23" s="18">
        <f>(X23-C23)^2</f>
        <v>355753.2076025203</v>
      </c>
      <c r="AD23" s="16">
        <f t="shared" si="2"/>
        <v>2330.7853839037925</v>
      </c>
      <c r="AE23" s="18">
        <f t="shared" si="3"/>
        <v>10244.398511502659</v>
      </c>
      <c r="AF23" s="16">
        <f t="shared" si="4"/>
        <v>2330.7848368954328</v>
      </c>
      <c r="AG23" s="18">
        <f t="shared" si="5"/>
        <v>10244.509242284137</v>
      </c>
      <c r="AH23" s="16">
        <f t="shared" si="6"/>
        <v>2274.6274504230323</v>
      </c>
      <c r="AI23" s="18">
        <f t="shared" si="7"/>
        <v>24766.119360355151</v>
      </c>
      <c r="AJ23" s="16">
        <f t="shared" si="8"/>
        <v>2305.46864585924</v>
      </c>
      <c r="AK23" s="18">
        <f t="shared" si="9"/>
        <v>16010.183580694413</v>
      </c>
      <c r="DA23" s="38">
        <f t="shared" si="14"/>
        <v>4.5454545454545456E-2</v>
      </c>
      <c r="DB23" s="38">
        <f t="shared" si="15"/>
        <v>7.796469243086058</v>
      </c>
      <c r="KH23" s="83">
        <f>Historia!A23</f>
        <v>22</v>
      </c>
      <c r="KI23" s="83">
        <f>Historia!C23</f>
        <v>2432</v>
      </c>
    </row>
    <row r="24" spans="1:295" ht="27.75" thickBot="1" x14ac:dyDescent="0.25">
      <c r="A24" s="72">
        <v>23</v>
      </c>
      <c r="B24" s="61"/>
      <c r="C24" s="87">
        <v>3047</v>
      </c>
      <c r="E24" s="16">
        <f t="shared" si="27"/>
        <v>2279.9451347987524</v>
      </c>
      <c r="F24" s="18">
        <f t="shared" si="16"/>
        <v>588373.16622890416</v>
      </c>
      <c r="G24" s="16">
        <f t="shared" si="17"/>
        <v>2248.6569672498904</v>
      </c>
      <c r="H24" s="17">
        <f t="shared" si="18"/>
        <v>2303.627839547386</v>
      </c>
      <c r="I24" s="17">
        <f t="shared" si="19"/>
        <v>4.5438654110739236</v>
      </c>
      <c r="J24" s="18">
        <f t="shared" si="20"/>
        <v>637351.59794064262</v>
      </c>
      <c r="K24" s="16">
        <f t="shared" si="28"/>
        <v>2209.4948214082474</v>
      </c>
      <c r="L24" s="17">
        <f t="shared" si="21"/>
        <v>2516.1021591746235</v>
      </c>
      <c r="M24" s="18">
        <f t="shared" si="22"/>
        <v>701414.92416800349</v>
      </c>
      <c r="N24" s="16">
        <f t="shared" si="23"/>
        <v>2254.9838991439169</v>
      </c>
      <c r="O24" s="17">
        <f t="shared" si="24"/>
        <v>2113.6899646810862</v>
      </c>
      <c r="P24" s="17">
        <f t="shared" si="25"/>
        <v>2213.3020870596629</v>
      </c>
      <c r="Q24" s="18">
        <f t="shared" si="26"/>
        <v>627289.50401527318</v>
      </c>
      <c r="R24" s="16">
        <f>S23+T23+V24</f>
        <v>2537.32998663321</v>
      </c>
      <c r="S24" s="17">
        <f>$BB$7*(C24-V24)+(1-$BB$7)*(S23+T23)</f>
        <v>1.750000010336972E-3</v>
      </c>
      <c r="T24" s="17">
        <f>$BC$7*(S24-S23)+(1-$BC$20)*T23</f>
        <v>1.7500000103375062E-8</v>
      </c>
      <c r="U24" s="17">
        <f>$BD$7*(C24-S24)+(1-$BD$7)*V24</f>
        <v>2868.6155291666601</v>
      </c>
      <c r="V24" s="17">
        <f>U12</f>
        <v>2537.3333333333335</v>
      </c>
      <c r="W24" s="18">
        <f>(R24-C24)^2</f>
        <v>259763.52252530394</v>
      </c>
      <c r="X24" s="16">
        <f>(Y23+Z23)*AB24</f>
        <v>2532.6815079638855</v>
      </c>
      <c r="Y24" s="17">
        <f>$BB$8*C24/AB24+(1-$BB$8)*(Y23+Z23)</f>
        <v>2376.3710980360738</v>
      </c>
      <c r="Z24" s="17">
        <f>$BC$8*(Y24-Y23)+(1-$BC$8)*Z23</f>
        <v>2.5011890095568848E-3</v>
      </c>
      <c r="AA24" s="17">
        <f>$BD$8*C24/Y24+(1-$BD$8)*AB24</f>
        <v>1.2147064084939292</v>
      </c>
      <c r="AB24" s="17">
        <f>AA12</f>
        <v>1.0893478986786242</v>
      </c>
      <c r="AC24" s="18">
        <f>(X24-C24)^2</f>
        <v>264523.51125030284</v>
      </c>
      <c r="AD24" s="16">
        <f t="shared" si="2"/>
        <v>2340.1586493987047</v>
      </c>
      <c r="AE24" s="18">
        <f t="shared" si="3"/>
        <v>499624.69491986325</v>
      </c>
      <c r="AF24" s="16">
        <f t="shared" si="4"/>
        <v>2340.1582520424818</v>
      </c>
      <c r="AG24" s="18">
        <f t="shared" si="5"/>
        <v>499625.25665563974</v>
      </c>
      <c r="AH24" s="16">
        <f t="shared" si="6"/>
        <v>2283.9199445732106</v>
      </c>
      <c r="AI24" s="18">
        <f t="shared" si="7"/>
        <v>582291.17099015194</v>
      </c>
      <c r="AJ24" s="16">
        <f t="shared" si="8"/>
        <v>2305.9631002057599</v>
      </c>
      <c r="AK24" s="18">
        <f t="shared" si="9"/>
        <v>549135.68685665855</v>
      </c>
      <c r="DA24" s="38">
        <f t="shared" si="14"/>
        <v>4.3478260869565216E-2</v>
      </c>
      <c r="DB24" s="38">
        <f t="shared" si="15"/>
        <v>8.0219127789857083</v>
      </c>
      <c r="KH24" s="83">
        <f>Historia!A24</f>
        <v>23</v>
      </c>
      <c r="KI24" s="83">
        <f>Historia!C24</f>
        <v>3047</v>
      </c>
    </row>
    <row r="25" spans="1:295" ht="27.75" thickBot="1" x14ac:dyDescent="0.25">
      <c r="A25" s="73">
        <v>24</v>
      </c>
      <c r="B25" s="61"/>
      <c r="C25" s="87">
        <v>1458</v>
      </c>
      <c r="E25" s="16">
        <f t="shared" si="27"/>
        <v>2349.9441628113855</v>
      </c>
      <c r="F25" s="18">
        <f t="shared" si="16"/>
        <v>795564.38957330328</v>
      </c>
      <c r="G25" s="16">
        <f t="shared" si="17"/>
        <v>2308.1717049584599</v>
      </c>
      <c r="H25" s="17">
        <f t="shared" si="18"/>
        <v>2249.6321069322521</v>
      </c>
      <c r="I25" s="17">
        <f t="shared" si="19"/>
        <v>3.1557061675397566</v>
      </c>
      <c r="J25" s="18">
        <f t="shared" si="20"/>
        <v>722791.92791197461</v>
      </c>
      <c r="K25" s="16">
        <f t="shared" si="28"/>
        <v>2262.1661322203495</v>
      </c>
      <c r="L25" s="17">
        <f t="shared" si="21"/>
        <v>2334.3334249269515</v>
      </c>
      <c r="M25" s="18">
        <f t="shared" si="22"/>
        <v>646683.16821023659</v>
      </c>
      <c r="N25" s="16">
        <f t="shared" si="23"/>
        <v>2316.7700240283416</v>
      </c>
      <c r="O25" s="17">
        <f t="shared" si="24"/>
        <v>2116.3531716462871</v>
      </c>
      <c r="P25" s="17">
        <f t="shared" si="25"/>
        <v>2185.1551567879137</v>
      </c>
      <c r="Q25" s="18">
        <f t="shared" si="26"/>
        <v>737485.95416963845</v>
      </c>
      <c r="R25" s="16">
        <f>S24+T24+V25</f>
        <v>1851.6684166841771</v>
      </c>
      <c r="S25" s="17">
        <f>$BB$7*(C25-V25)+(1-$BB$7)*(S24+T24)</f>
        <v>-2.1866666565031698E-3</v>
      </c>
      <c r="T25" s="17">
        <f>$BC$7*(S25-S24)+(1-$BC$20)*T24</f>
        <v>-2.1866666565038413E-8</v>
      </c>
      <c r="U25" s="17">
        <f>$BD$7*(C25-S25)+(1-$BD$7)*V25</f>
        <v>1595.7847546666603</v>
      </c>
      <c r="V25" s="17">
        <f>U13</f>
        <v>1851.6666666666667</v>
      </c>
      <c r="W25" s="18">
        <f>(R25-C25)^2</f>
        <v>154974.82229462691</v>
      </c>
      <c r="X25" s="16">
        <f>(Y24+Z24)*AB25</f>
        <v>1889.1506955629452</v>
      </c>
      <c r="Y25" s="17">
        <f>$BB$8*C25/AB25+(1-$BB$8)*(Y24+Z24)</f>
        <v>2317.3077234553125</v>
      </c>
      <c r="Z25" s="17">
        <f>$BC$8*(Y25-Y24)+(1-$BC$8)*Z24</f>
        <v>1.910530251859405E-3</v>
      </c>
      <c r="AA25" s="17">
        <f>$BD$8*C25/Y25+(1-$BD$8)*AB25</f>
        <v>0.68720620239780961</v>
      </c>
      <c r="AB25" s="17">
        <f>AA13</f>
        <v>0.79497209368888044</v>
      </c>
      <c r="AC25" s="18">
        <f>(X25-C25)^2</f>
        <v>185890.92228441147</v>
      </c>
      <c r="AD25" s="16">
        <f t="shared" si="2"/>
        <v>2349.5319148936169</v>
      </c>
      <c r="AE25" s="18">
        <f t="shared" si="3"/>
        <v>794829.1552738793</v>
      </c>
      <c r="AF25" s="16">
        <f t="shared" si="4"/>
        <v>2349.5316671895307</v>
      </c>
      <c r="AG25" s="18">
        <f t="shared" si="5"/>
        <v>794828.71360174415</v>
      </c>
      <c r="AH25" s="16">
        <f t="shared" si="6"/>
        <v>2293.2504011807187</v>
      </c>
      <c r="AI25" s="18">
        <f t="shared" si="7"/>
        <v>697643.23267255141</v>
      </c>
      <c r="AJ25" s="16">
        <f t="shared" si="8"/>
        <v>2306.4164431810718</v>
      </c>
      <c r="AK25" s="18">
        <f t="shared" si="9"/>
        <v>719810.46106002084</v>
      </c>
      <c r="DA25" s="38">
        <f t="shared" si="14"/>
        <v>4.1666666666666664E-2</v>
      </c>
      <c r="DB25" s="38">
        <f t="shared" si="15"/>
        <v>7.2848209125686036</v>
      </c>
      <c r="KH25" s="83">
        <f>Historia!A25</f>
        <v>24</v>
      </c>
      <c r="KI25" s="83">
        <f>Historia!C25</f>
        <v>1458</v>
      </c>
    </row>
    <row r="26" spans="1:295" ht="27.75" thickBot="1" x14ac:dyDescent="0.25">
      <c r="A26" s="72">
        <v>25</v>
      </c>
      <c r="B26" s="61"/>
      <c r="C26" s="88">
        <v>2738</v>
      </c>
      <c r="E26" s="16">
        <f t="shared" si="27"/>
        <v>2268.5481280936365</v>
      </c>
      <c r="F26" s="18">
        <f t="shared" si="16"/>
        <v>220385.06003638875</v>
      </c>
      <c r="G26" s="16">
        <f t="shared" si="17"/>
        <v>2252.7878130997919</v>
      </c>
      <c r="H26" s="17">
        <f t="shared" si="18"/>
        <v>2286.1976833799881</v>
      </c>
      <c r="I26" s="17">
        <f t="shared" si="19"/>
        <v>3.9479599892002444</v>
      </c>
      <c r="J26" s="18">
        <f t="shared" si="20"/>
        <v>235430.86631648242</v>
      </c>
      <c r="K26" s="16">
        <f t="shared" si="28"/>
        <v>2274.5635716694787</v>
      </c>
      <c r="L26" s="17">
        <f t="shared" si="21"/>
        <v>2403.6783003465011</v>
      </c>
      <c r="M26" s="18">
        <f t="shared" si="22"/>
        <v>214773.32310375039</v>
      </c>
      <c r="N26" s="16">
        <f t="shared" si="23"/>
        <v>2256.6203488947413</v>
      </c>
      <c r="O26" s="17">
        <f t="shared" si="24"/>
        <v>2119.6848894191749</v>
      </c>
      <c r="P26" s="17">
        <f t="shared" si="25"/>
        <v>2205.7573575756333</v>
      </c>
      <c r="Q26" s="18">
        <f t="shared" si="26"/>
        <v>231726.36849822063</v>
      </c>
      <c r="R26" s="16">
        <f>S25+T25+V26</f>
        <v>1517.9362339781437</v>
      </c>
      <c r="S26" s="17">
        <f>$BB$7*(C26-V26)+(1-$BB$7)*(S25+T25)</f>
        <v>1.0013949137044099E-2</v>
      </c>
      <c r="T26" s="17">
        <f>$BC$7*(S26-S25)+(1-$BC$20)*T25</f>
        <v>1.0013949137047162E-7</v>
      </c>
      <c r="U26" s="17">
        <f>$BD$7*(C26-S26)+(1-$BD$7)*V26</f>
        <v>2310.9719381663945</v>
      </c>
      <c r="V26" s="17">
        <f>U14</f>
        <v>1517.9384206666668</v>
      </c>
      <c r="W26" s="18">
        <f>(R26-C26)^2</f>
        <v>1488555.5931594349</v>
      </c>
      <c r="X26" s="16">
        <f>(Y25+Z25)*AB26</f>
        <v>1619.568273824066</v>
      </c>
      <c r="Y26" s="17">
        <f>$BB$8*C26/AB26+(1-$BB$8)*(Y25+Z25)</f>
        <v>2491.592111406841</v>
      </c>
      <c r="Z26" s="17">
        <f>$BC$8*(Y26-Y25)+(1-$BC$8)*Z25</f>
        <v>3.6533550260714961E-3</v>
      </c>
      <c r="AA26" s="17">
        <f>$BD$8*C26/Y26+(1-$BD$8)*AB26</f>
        <v>0.9588973283932205</v>
      </c>
      <c r="AB26" s="17">
        <f>AA14</f>
        <v>0.69890024624743574</v>
      </c>
      <c r="AC26" s="18">
        <f>(X26-C26)^2</f>
        <v>1250889.5261168794</v>
      </c>
      <c r="AD26" s="16">
        <f t="shared" si="2"/>
        <v>2358.9051803885291</v>
      </c>
      <c r="AE26" s="18">
        <f t="shared" si="3"/>
        <v>143712.88225625368</v>
      </c>
      <c r="AF26" s="16">
        <f t="shared" si="4"/>
        <v>2358.9050823365797</v>
      </c>
      <c r="AG26" s="18">
        <f t="shared" si="5"/>
        <v>143712.95659823544</v>
      </c>
      <c r="AH26" s="16">
        <f t="shared" si="6"/>
        <v>2302.618975332894</v>
      </c>
      <c r="AI26" s="18">
        <f t="shared" si="7"/>
        <v>189556.63664017915</v>
      </c>
      <c r="AJ26" s="16">
        <f t="shared" si="8"/>
        <v>2306.8335974334909</v>
      </c>
      <c r="AK26" s="18">
        <f t="shared" si="9"/>
        <v>185904.46670214497</v>
      </c>
      <c r="DA26" s="38">
        <f t="shared" si="14"/>
        <v>0.04</v>
      </c>
      <c r="DB26" s="38">
        <f t="shared" si="15"/>
        <v>7.9149830058483941</v>
      </c>
      <c r="KH26" s="83">
        <f>Historia!A26</f>
        <v>25</v>
      </c>
      <c r="KI26" s="83">
        <f>Historia!C26</f>
        <v>2738</v>
      </c>
    </row>
    <row r="27" spans="1:295" ht="27.75" thickBot="1" x14ac:dyDescent="0.25">
      <c r="A27" s="72">
        <v>26</v>
      </c>
      <c r="B27" s="61"/>
      <c r="C27" s="88">
        <v>2510</v>
      </c>
      <c r="E27" s="16">
        <f t="shared" si="27"/>
        <v>2311.388837699898</v>
      </c>
      <c r="F27" s="18">
        <f t="shared" si="16"/>
        <v>39446.393790197464</v>
      </c>
      <c r="G27" s="16">
        <f t="shared" si="17"/>
        <v>2290.1456433691883</v>
      </c>
      <c r="H27" s="17">
        <f t="shared" si="18"/>
        <v>2305.2839802326894</v>
      </c>
      <c r="I27" s="17">
        <f t="shared" si="19"/>
        <v>4.3069378940262206</v>
      </c>
      <c r="J27" s="18">
        <f t="shared" si="20"/>
        <v>48335.938129548143</v>
      </c>
      <c r="K27" s="16">
        <f t="shared" si="28"/>
        <v>2296.7438692908927</v>
      </c>
      <c r="L27" s="17">
        <f t="shared" si="21"/>
        <v>2421.9430402882031</v>
      </c>
      <c r="M27" s="18">
        <f t="shared" si="22"/>
        <v>45478.177285019861</v>
      </c>
      <c r="N27" s="16">
        <f t="shared" si="23"/>
        <v>2295.1615435049794</v>
      </c>
      <c r="O27" s="17">
        <f t="shared" si="24"/>
        <v>2123.3149617854565</v>
      </c>
      <c r="P27" s="17">
        <f t="shared" si="25"/>
        <v>2217.0952005244708</v>
      </c>
      <c r="Q27" s="18">
        <f t="shared" si="26"/>
        <v>46155.562389162878</v>
      </c>
      <c r="R27" s="16">
        <f>S26+T26+V27</f>
        <v>2055.3179483826093</v>
      </c>
      <c r="S27" s="17">
        <f>$BB$7*(C27-V27)+(1-$BB$7)*(S26+T26)</f>
        <v>1.4560869792707614E-2</v>
      </c>
      <c r="T27" s="17">
        <f>$BC$7*(S27-S26)+(1-$BC$20)*T26</f>
        <v>1.4560869792712068E-7</v>
      </c>
      <c r="U27" s="17">
        <f>$BD$7*(C27-S27)+(1-$BD$7)*V27</f>
        <v>2350.8483124513014</v>
      </c>
      <c r="V27" s="17">
        <f>U15</f>
        <v>2055.3079343333329</v>
      </c>
      <c r="W27" s="18">
        <f>(R27-C27)^2</f>
        <v>206735.76806299953</v>
      </c>
      <c r="X27" s="16">
        <f>(Y26+Z26)*AB27</f>
        <v>2391.0675909010583</v>
      </c>
      <c r="Y27" s="17">
        <f>$BB$8*C27/AB27+(1-$BB$8)*(Y26+Z26)</f>
        <v>2505.093017720948</v>
      </c>
      <c r="Z27" s="17">
        <f>$BC$8*(Y27-Y26)+(1-$BC$8)*Z26</f>
        <v>3.7883275556622525E-3</v>
      </c>
      <c r="AA27" s="17">
        <f>$BD$8*C27/Y27+(1-$BD$8)*AB27</f>
        <v>0.98715180535448921</v>
      </c>
      <c r="AB27" s="17">
        <f>AA15</f>
        <v>0.95965309650844721</v>
      </c>
      <c r="AC27" s="18">
        <f>(X27-C27)^2</f>
        <v>14144.917934078021</v>
      </c>
      <c r="AD27" s="16">
        <f t="shared" si="2"/>
        <v>2368.2784458834412</v>
      </c>
      <c r="AE27" s="18">
        <f t="shared" si="3"/>
        <v>20084.998901212693</v>
      </c>
      <c r="AF27" s="16">
        <f t="shared" si="4"/>
        <v>2368.2784974836291</v>
      </c>
      <c r="AG27" s="18">
        <f t="shared" si="5"/>
        <v>20084.984275497736</v>
      </c>
      <c r="AH27" s="16">
        <f t="shared" si="6"/>
        <v>2312.0258227506488</v>
      </c>
      <c r="AI27" s="18">
        <f t="shared" si="7"/>
        <v>39193.774857557532</v>
      </c>
      <c r="AJ27" s="16">
        <f t="shared" si="8"/>
        <v>2307.2187298638464</v>
      </c>
      <c r="AK27" s="18">
        <f t="shared" si="9"/>
        <v>41120.24351803169</v>
      </c>
      <c r="DA27" s="38">
        <f t="shared" si="14"/>
        <v>3.8461538461538464E-2</v>
      </c>
      <c r="DB27" s="38">
        <f t="shared" si="15"/>
        <v>7.8280380321258294</v>
      </c>
      <c r="KH27" s="83">
        <f>Historia!A27</f>
        <v>26</v>
      </c>
      <c r="KI27" s="83">
        <f>Historia!C27</f>
        <v>2510</v>
      </c>
    </row>
    <row r="28" spans="1:295" ht="27.75" thickBot="1" x14ac:dyDescent="0.25">
      <c r="A28" s="73">
        <v>27</v>
      </c>
      <c r="B28" s="61"/>
      <c r="C28" s="88">
        <v>1770</v>
      </c>
      <c r="E28" s="16">
        <f t="shared" si="27"/>
        <v>2329.5134712094173</v>
      </c>
      <c r="F28" s="18">
        <f t="shared" si="16"/>
        <v>313055.32446481142</v>
      </c>
      <c r="G28" s="16">
        <f t="shared" si="17"/>
        <v>2309.5909181267157</v>
      </c>
      <c r="H28" s="17">
        <f t="shared" si="18"/>
        <v>2272.4367347288176</v>
      </c>
      <c r="I28" s="17">
        <f t="shared" si="19"/>
        <v>3.4258945514213459</v>
      </c>
      <c r="J28" s="18">
        <f t="shared" si="20"/>
        <v>291158.35892483196</v>
      </c>
      <c r="K28" s="16">
        <f t="shared" si="28"/>
        <v>2318.2515230119575</v>
      </c>
      <c r="L28" s="17">
        <f t="shared" si="21"/>
        <v>2309.947369352984</v>
      </c>
      <c r="M28" s="18">
        <f t="shared" si="22"/>
        <v>300579.73248493095</v>
      </c>
      <c r="N28" s="16">
        <f t="shared" si="23"/>
        <v>2314.5055116297667</v>
      </c>
      <c r="O28" s="17">
        <f t="shared" si="24"/>
        <v>2126.1888579848942</v>
      </c>
      <c r="P28" s="17">
        <f t="shared" si="25"/>
        <v>2200.4338438969712</v>
      </c>
      <c r="Q28" s="18">
        <f t="shared" si="26"/>
        <v>296486.25219519401</v>
      </c>
      <c r="R28" s="16">
        <f>S27+T27+V28</f>
        <v>2226.6044095154002</v>
      </c>
      <c r="S28" s="17">
        <f>$BB$7*(C28-V28)+(1-$BB$7)*(S27+T27)</f>
        <v>9.9949713062533092E-3</v>
      </c>
      <c r="T28" s="17">
        <f>$BC$7*(S28-S27)+(1-$BC$20)*T27</f>
        <v>9.9949713062563663E-8</v>
      </c>
      <c r="U28" s="17">
        <f>$BD$7*(C28-S28)+(1-$BD$7)*V28</f>
        <v>1929.7999502436505</v>
      </c>
      <c r="V28" s="17">
        <f>U16</f>
        <v>2226.5898484999989</v>
      </c>
      <c r="W28" s="18">
        <f>(R28-C28)^2</f>
        <v>208487.5867889073</v>
      </c>
      <c r="X28" s="16">
        <f>(Y27+Z27)*AB28</f>
        <v>2577.2085445574639</v>
      </c>
      <c r="Y28" s="17">
        <f>$BB$8*C28/AB28+(1-$BB$8)*(Y27+Z27)</f>
        <v>2419.645217375687</v>
      </c>
      <c r="Z28" s="17">
        <f>$BC$8*(Y28-Y27)+(1-$BC$8)*Z27</f>
        <v>2.933811668934418E-3</v>
      </c>
      <c r="AA28" s="17">
        <f>$BD$8*C28/Y28+(1-$BD$8)*AB28</f>
        <v>0.83555803407843798</v>
      </c>
      <c r="AB28" s="17">
        <f>AA16</f>
        <v>1.0287860087222369</v>
      </c>
      <c r="AC28" s="18">
        <f>(X28-C28)^2</f>
        <v>651585.63440657919</v>
      </c>
      <c r="AD28" s="16">
        <f t="shared" si="2"/>
        <v>2377.6517113783534</v>
      </c>
      <c r="AE28" s="18">
        <f t="shared" si="3"/>
        <v>369240.60234104173</v>
      </c>
      <c r="AF28" s="16">
        <f t="shared" si="4"/>
        <v>2377.651912630678</v>
      </c>
      <c r="AG28" s="18">
        <f t="shared" si="5"/>
        <v>369240.84692372114</v>
      </c>
      <c r="AH28" s="16">
        <f t="shared" si="6"/>
        <v>2321.4710997910615</v>
      </c>
      <c r="AI28" s="18">
        <f t="shared" si="7"/>
        <v>304120.37390476296</v>
      </c>
      <c r="AJ28" s="16">
        <f t="shared" si="8"/>
        <v>2307.5753912968225</v>
      </c>
      <c r="AK28" s="18">
        <f t="shared" si="9"/>
        <v>288987.30132793187</v>
      </c>
      <c r="DA28" s="38">
        <f t="shared" si="14"/>
        <v>3.7037037037037035E-2</v>
      </c>
      <c r="DB28" s="38">
        <f t="shared" si="15"/>
        <v>7.4787348255678747</v>
      </c>
      <c r="KH28" s="83">
        <f>Historia!A28</f>
        <v>27</v>
      </c>
      <c r="KI28" s="83">
        <f>Historia!C28</f>
        <v>1770</v>
      </c>
    </row>
    <row r="29" spans="1:295" ht="27.75" thickBot="1" x14ac:dyDescent="0.25">
      <c r="A29" s="72">
        <v>28</v>
      </c>
      <c r="B29" s="61"/>
      <c r="C29" s="88">
        <v>3000</v>
      </c>
      <c r="E29" s="16">
        <f t="shared" si="27"/>
        <v>2278.4540217209401</v>
      </c>
      <c r="F29" s="18">
        <f t="shared" si="16"/>
        <v>520628.59877068561</v>
      </c>
      <c r="G29" s="16">
        <f t="shared" si="17"/>
        <v>2275.8626292802387</v>
      </c>
      <c r="H29" s="17">
        <f t="shared" si="18"/>
        <v>2325.7239812288562</v>
      </c>
      <c r="I29" s="17">
        <f t="shared" si="19"/>
        <v>4.6082650995005476</v>
      </c>
      <c r="J29" s="18">
        <f t="shared" si="20"/>
        <v>524374.93167292897</v>
      </c>
      <c r="K29" s="16">
        <f t="shared" si="28"/>
        <v>2316.8249731400933</v>
      </c>
      <c r="L29" s="17">
        <f t="shared" si="21"/>
        <v>2428.4897918869542</v>
      </c>
      <c r="M29" s="18">
        <f t="shared" si="22"/>
        <v>466728.11732503417</v>
      </c>
      <c r="N29" s="16">
        <f t="shared" si="23"/>
        <v>2277.5527260084859</v>
      </c>
      <c r="O29" s="17">
        <f t="shared" si="24"/>
        <v>2130.0660450578416</v>
      </c>
      <c r="P29" s="17">
        <f t="shared" si="25"/>
        <v>2230.2303097469385</v>
      </c>
      <c r="Q29" s="18">
        <f t="shared" si="26"/>
        <v>521930.06369776977</v>
      </c>
      <c r="R29" s="16">
        <f>S28+T28+V29</f>
        <v>2652.284017571254</v>
      </c>
      <c r="S29" s="17">
        <f>$BB$7*(C29-V29)+(1-$BB$7)*(S28+T28)</f>
        <v>1.3472231080252486E-2</v>
      </c>
      <c r="T29" s="17">
        <f>$BC$7*(S29-S28)+(1-$BC$20)*T28</f>
        <v>1.3472231080256609E-7</v>
      </c>
      <c r="U29" s="17">
        <f>$BD$7*(C29-S29)+(1-$BD$7)*V29</f>
        <v>2878.2871509247971</v>
      </c>
      <c r="V29" s="17">
        <f>U17</f>
        <v>2652.274022499998</v>
      </c>
      <c r="W29" s="18">
        <f>(R29-C29)^2</f>
        <v>120906.40443638798</v>
      </c>
      <c r="X29" s="16">
        <f>(Y28+Z28)*AB29</f>
        <v>2941.9004773949105</v>
      </c>
      <c r="Y29" s="17">
        <f>$BB$8*C29/AB29+(1-$BB$8)*(Y28+Z28)</f>
        <v>2424.8523783580804</v>
      </c>
      <c r="Z29" s="17">
        <f>$BC$8*(Y29-Y28)+(1-$BC$8)*Z28</f>
        <v>2.9858539406416424E-3</v>
      </c>
      <c r="AA29" s="17">
        <f>$BD$8*C29/Y29+(1-$BD$8)*AB29</f>
        <v>1.2297160099056286</v>
      </c>
      <c r="AB29" s="17">
        <f>AA17</f>
        <v>1.2158381275191925</v>
      </c>
      <c r="AC29" s="18">
        <f>(X29-C29)^2</f>
        <v>3375.5545269393097</v>
      </c>
      <c r="AD29" s="16">
        <f t="shared" si="2"/>
        <v>2387.0249768732656</v>
      </c>
      <c r="AE29" s="18">
        <f t="shared" si="3"/>
        <v>375738.37897722056</v>
      </c>
      <c r="AF29" s="16">
        <f t="shared" si="4"/>
        <v>2387.0253277777269</v>
      </c>
      <c r="AG29" s="18">
        <f t="shared" si="5"/>
        <v>375737.94878600311</v>
      </c>
      <c r="AH29" s="16">
        <f t="shared" si="6"/>
        <v>2330.9549634499654</v>
      </c>
      <c r="AI29" s="18">
        <f t="shared" si="7"/>
        <v>447621.2609322372</v>
      </c>
      <c r="AJ29" s="16">
        <f t="shared" si="8"/>
        <v>2307.9066262808656</v>
      </c>
      <c r="AK29" s="18">
        <f t="shared" si="9"/>
        <v>478993.23794593348</v>
      </c>
      <c r="DA29" s="38">
        <f t="shared" si="14"/>
        <v>3.5714285714285712E-2</v>
      </c>
      <c r="DB29" s="38">
        <f t="shared" si="15"/>
        <v>8.0063675676502459</v>
      </c>
      <c r="KH29" s="83">
        <f>Historia!A29</f>
        <v>28</v>
      </c>
      <c r="KI29" s="83">
        <f>Historia!C29</f>
        <v>3000</v>
      </c>
    </row>
    <row r="30" spans="1:295" ht="27.75" thickBot="1" x14ac:dyDescent="0.25">
      <c r="A30" s="73">
        <v>29</v>
      </c>
      <c r="B30" s="61"/>
      <c r="C30" s="88">
        <v>2841</v>
      </c>
      <c r="E30" s="16">
        <f t="shared" si="27"/>
        <v>2344.3000510433767</v>
      </c>
      <c r="F30" s="18">
        <f t="shared" si="16"/>
        <v>246710.8392935122</v>
      </c>
      <c r="G30" s="16">
        <f t="shared" si="17"/>
        <v>2330.3322463283566</v>
      </c>
      <c r="H30" s="17">
        <f t="shared" si="18"/>
        <v>2365.4948903572417</v>
      </c>
      <c r="I30" s="17">
        <f t="shared" si="19"/>
        <v>5.4420827371608809</v>
      </c>
      <c r="J30" s="18">
        <f t="shared" si="20"/>
        <v>260781.55464004222</v>
      </c>
      <c r="K30" s="16">
        <f t="shared" si="28"/>
        <v>2336.0075942014146</v>
      </c>
      <c r="L30" s="17">
        <f t="shared" si="21"/>
        <v>2499.3538929974193</v>
      </c>
      <c r="M30" s="18">
        <f t="shared" si="22"/>
        <v>255017.32991424316</v>
      </c>
      <c r="N30" s="16">
        <f t="shared" si="23"/>
        <v>2334.2717615089828</v>
      </c>
      <c r="O30" s="17">
        <f t="shared" si="24"/>
        <v>2134.6469455162915</v>
      </c>
      <c r="P30" s="17">
        <f t="shared" si="25"/>
        <v>2252.9911258206439</v>
      </c>
      <c r="Q30" s="18">
        <f t="shared" si="26"/>
        <v>256773.50768420924</v>
      </c>
      <c r="R30" s="16">
        <f>S29+T29+V30</f>
        <v>2373.9384590324667</v>
      </c>
      <c r="S30" s="17">
        <f>$BB$7*(C30-V30)+(1-$BB$7)*(S29+T29)</f>
        <v>1.814298121223681E-2</v>
      </c>
      <c r="T30" s="17">
        <f>$BC$7*(S30-S29)+(1-$BC$20)*T29</f>
        <v>1.8142981212242364E-7</v>
      </c>
      <c r="U30" s="17">
        <f>$BD$7*(C30-S30)+(1-$BD$7)*V30</f>
        <v>2677.5119523955445</v>
      </c>
      <c r="V30" s="17">
        <f>U18</f>
        <v>2373.9249866666642</v>
      </c>
      <c r="W30" s="18">
        <f>(R30-C30)^2</f>
        <v>218146.48305096684</v>
      </c>
      <c r="X30" s="16">
        <f>(Y29+Z29)*AB30</f>
        <v>2630.5347926939385</v>
      </c>
      <c r="Y30" s="17">
        <f>$BB$8*C30/AB30+(1-$BB$8)*(Y29+Z29)</f>
        <v>2445.984490583468</v>
      </c>
      <c r="Z30" s="17">
        <f>$BC$8*(Y30-Y29)+(1-$BC$8)*Z29</f>
        <v>3.1971452043560301E-3</v>
      </c>
      <c r="AA30" s="17">
        <f>$BD$8*C30/Y30+(1-$BD$8)*AB30</f>
        <v>1.1346595419883139</v>
      </c>
      <c r="AB30" s="17">
        <f>AA18</f>
        <v>1.0848213182186044</v>
      </c>
      <c r="AC30" s="18">
        <f>(X30-C30)^2</f>
        <v>44295.603486383457</v>
      </c>
      <c r="AD30" s="16">
        <f t="shared" si="2"/>
        <v>2396.3982423681773</v>
      </c>
      <c r="AE30" s="18">
        <f t="shared" si="3"/>
        <v>197670.72288930599</v>
      </c>
      <c r="AF30" s="16">
        <f t="shared" si="4"/>
        <v>2396.3987429247759</v>
      </c>
      <c r="AG30" s="18">
        <f t="shared" si="5"/>
        <v>197670.27779286951</v>
      </c>
      <c r="AH30" s="16">
        <f t="shared" si="6"/>
        <v>2340.4775713645736</v>
      </c>
      <c r="AI30" s="18">
        <f t="shared" si="7"/>
        <v>250522.70156710554</v>
      </c>
      <c r="AJ30" s="16">
        <f t="shared" si="8"/>
        <v>2308.2150602135325</v>
      </c>
      <c r="AK30" s="18">
        <f t="shared" si="9"/>
        <v>283859.79206326976</v>
      </c>
      <c r="DA30" s="38">
        <f t="shared" si="14"/>
        <v>3.4482758620689655E-2</v>
      </c>
      <c r="DB30" s="38">
        <f t="shared" si="15"/>
        <v>7.9519113818541882</v>
      </c>
      <c r="KH30" s="83">
        <f>Historia!A30</f>
        <v>29</v>
      </c>
      <c r="KI30" s="83">
        <f>Historia!C30</f>
        <v>2841</v>
      </c>
    </row>
    <row r="31" spans="1:295" ht="27.75" thickBot="1" x14ac:dyDescent="0.25">
      <c r="A31" s="72">
        <v>30</v>
      </c>
      <c r="B31" s="61"/>
      <c r="C31" s="88">
        <v>1890</v>
      </c>
      <c r="E31" s="16">
        <f t="shared" si="27"/>
        <v>2389.6273349421185</v>
      </c>
      <c r="F31" s="18">
        <f t="shared" si="16"/>
        <v>249627.47382136388</v>
      </c>
      <c r="G31" s="16">
        <f t="shared" si="17"/>
        <v>2370.9369730944027</v>
      </c>
      <c r="H31" s="17">
        <f t="shared" si="18"/>
        <v>2337.8214778165834</v>
      </c>
      <c r="I31" s="17">
        <f t="shared" si="19"/>
        <v>4.6568094789889249</v>
      </c>
      <c r="J31" s="18">
        <f t="shared" si="20"/>
        <v>231300.37208920621</v>
      </c>
      <c r="K31" s="16">
        <f t="shared" si="28"/>
        <v>2364.0684479845245</v>
      </c>
      <c r="L31" s="17">
        <f t="shared" si="21"/>
        <v>2394.6745055879537</v>
      </c>
      <c r="M31" s="18">
        <f t="shared" si="22"/>
        <v>224740.8933744558</v>
      </c>
      <c r="N31" s="16">
        <f t="shared" si="23"/>
        <v>2375.9162065834462</v>
      </c>
      <c r="O31" s="17">
        <f t="shared" si="24"/>
        <v>2138.5530350744771</v>
      </c>
      <c r="P31" s="17">
        <f t="shared" si="25"/>
        <v>2239.4639741249407</v>
      </c>
      <c r="Q31" s="18">
        <f t="shared" si="26"/>
        <v>236114.55982044636</v>
      </c>
      <c r="R31" s="16">
        <f>S30+T30+V31</f>
        <v>2450.8567848293046</v>
      </c>
      <c r="S31" s="17">
        <f>$BB$7*(C31-V31)+(1-$BB$7)*(S30+T30)</f>
        <v>1.2534594793758059E-2</v>
      </c>
      <c r="T31" s="17">
        <f>$BC$7*(S31-S30)+(1-$BC$20)*T30</f>
        <v>1.2534594793761895E-7</v>
      </c>
      <c r="U31" s="17">
        <f>$BD$7*(C31-S31)+(1-$BD$7)*V31</f>
        <v>2086.2853770967158</v>
      </c>
      <c r="V31" s="17">
        <f>U19</f>
        <v>2450.8386416666626</v>
      </c>
      <c r="W31" s="18">
        <f>(R31-C31)^2</f>
        <v>314560.33308906492</v>
      </c>
      <c r="X31" s="16">
        <f>(Y30+Z30)*AB31</f>
        <v>2684.4820112898669</v>
      </c>
      <c r="Y31" s="17">
        <f>$BB$8*C31/AB31+(1-$BB$8)*(Y30+Z30)</f>
        <v>2367.1493829897236</v>
      </c>
      <c r="Z31" s="17">
        <f>$BC$8*(Y31-Y30)+(1-$BC$8)*Z30</f>
        <v>2.4087621569668484E-3</v>
      </c>
      <c r="AA31" s="17">
        <f>$BD$8*C31/Y31+(1-$BD$8)*AB31</f>
        <v>0.90310515964197191</v>
      </c>
      <c r="AB31" s="17">
        <f>AA19</f>
        <v>1.0975043025595352</v>
      </c>
      <c r="AC31" s="18">
        <f>(X31-C31)^2</f>
        <v>631201.66626319219</v>
      </c>
      <c r="AD31" s="16">
        <f t="shared" si="2"/>
        <v>2405.7715078630895</v>
      </c>
      <c r="AE31" s="18">
        <f t="shared" si="3"/>
        <v>266020.248323365</v>
      </c>
      <c r="AF31" s="16">
        <f t="shared" si="4"/>
        <v>2405.7721580718253</v>
      </c>
      <c r="AG31" s="18">
        <f t="shared" si="5"/>
        <v>266020.91904206795</v>
      </c>
      <c r="AH31" s="16">
        <f t="shared" si="6"/>
        <v>2350.0390818160918</v>
      </c>
      <c r="AI31" s="18">
        <f t="shared" si="7"/>
        <v>211635.95679819278</v>
      </c>
      <c r="AJ31" s="16">
        <f t="shared" si="8"/>
        <v>2308.5029690733454</v>
      </c>
      <c r="AK31" s="18">
        <f t="shared" si="9"/>
        <v>175144.73512320549</v>
      </c>
      <c r="DA31" s="38">
        <f t="shared" si="14"/>
        <v>3.3333333333333333E-2</v>
      </c>
      <c r="DB31" s="38">
        <f t="shared" si="15"/>
        <v>7.5443321080536885</v>
      </c>
      <c r="KH31" s="83">
        <f>Historia!A31</f>
        <v>30</v>
      </c>
      <c r="KI31" s="83">
        <f>Historia!C31</f>
        <v>1890</v>
      </c>
    </row>
    <row r="32" spans="1:295" ht="27.75" thickBot="1" x14ac:dyDescent="0.25">
      <c r="A32" s="73">
        <v>31</v>
      </c>
      <c r="B32" s="61"/>
      <c r="C32" s="88">
        <v>3838</v>
      </c>
      <c r="E32" s="16">
        <f t="shared" si="27"/>
        <v>2344.032906953822</v>
      </c>
      <c r="F32" s="18">
        <f t="shared" si="16"/>
        <v>2231937.6751048476</v>
      </c>
      <c r="G32" s="16">
        <f t="shared" si="17"/>
        <v>2342.4782872955725</v>
      </c>
      <c r="H32" s="17">
        <f t="shared" si="18"/>
        <v>2445.454238377667</v>
      </c>
      <c r="I32" s="17">
        <f t="shared" si="19"/>
        <v>7.0986953677908158</v>
      </c>
      <c r="J32" s="18">
        <f t="shared" si="20"/>
        <v>2236585.193170384</v>
      </c>
      <c r="K32" s="16">
        <f t="shared" si="28"/>
        <v>2369.3261863821349</v>
      </c>
      <c r="L32" s="17">
        <f t="shared" si="21"/>
        <v>2642.6197970249559</v>
      </c>
      <c r="M32" s="18">
        <f t="shared" si="22"/>
        <v>2157002.7708068434</v>
      </c>
      <c r="N32" s="16">
        <f t="shared" si="23"/>
        <v>2344.28100273359</v>
      </c>
      <c r="O32" s="17">
        <f t="shared" si="24"/>
        <v>2144.5335108079548</v>
      </c>
      <c r="P32" s="17">
        <f t="shared" si="25"/>
        <v>2299.0346847426517</v>
      </c>
      <c r="Q32" s="18">
        <f t="shared" si="26"/>
        <v>2231196.4427945693</v>
      </c>
      <c r="R32" s="16">
        <f>S31+T31+V32</f>
        <v>2344.7890553868024</v>
      </c>
      <c r="S32" s="17">
        <f>$BB$7*(C32-V32)+(1-$BB$7)*(S31+T31)</f>
        <v>2.7466829585832183E-2</v>
      </c>
      <c r="T32" s="17">
        <f>$BC$7*(S32-S31)+(1-$BC$20)*T31</f>
        <v>2.7466829585840592E-7</v>
      </c>
      <c r="U32" s="17">
        <f>$BD$7*(C32-S32)+(1-$BD$7)*V32</f>
        <v>3315.3539287941012</v>
      </c>
      <c r="V32" s="17">
        <f>U20</f>
        <v>2344.7765206666627</v>
      </c>
      <c r="W32" s="18">
        <f>(R32-C32)^2</f>
        <v>2229678.9251126382</v>
      </c>
      <c r="X32" s="16">
        <f>(Y31+Z31)*AB32</f>
        <v>2502.4640625728739</v>
      </c>
      <c r="Y32" s="17">
        <f>$BB$8*C32/AB32+(1-$BB$8)*(Y31+Z31)</f>
        <v>2504.737485254851</v>
      </c>
      <c r="Z32" s="17">
        <f>$BC$8*(Y32-Y31)+(1-$BC$8)*Z31</f>
        <v>3.7846190919960197E-3</v>
      </c>
      <c r="AA32" s="17">
        <f>$BD$8*C32/Y32+(1-$BD$8)*AB32</f>
        <v>1.3659994684695307</v>
      </c>
      <c r="AB32" s="17">
        <f>AA20</f>
        <v>1.0571624816340366</v>
      </c>
      <c r="AC32" s="18">
        <f>(X32-C32)^2</f>
        <v>1783656.2401593525</v>
      </c>
      <c r="AD32" s="16">
        <f t="shared" si="2"/>
        <v>2415.1447733580017</v>
      </c>
      <c r="AE32" s="18">
        <f t="shared" si="3"/>
        <v>2024516.9959824525</v>
      </c>
      <c r="AF32" s="16">
        <f t="shared" si="4"/>
        <v>2415.1455732188742</v>
      </c>
      <c r="AG32" s="18">
        <f t="shared" si="5"/>
        <v>2024514.719810646</v>
      </c>
      <c r="AH32" s="16">
        <f t="shared" si="6"/>
        <v>2359.6396537323417</v>
      </c>
      <c r="AI32" s="18">
        <f t="shared" si="7"/>
        <v>2185549.3134166305</v>
      </c>
      <c r="AJ32" s="16">
        <f t="shared" si="8"/>
        <v>2308.7723356788733</v>
      </c>
      <c r="AK32" s="18">
        <f t="shared" si="9"/>
        <v>2338537.2493250486</v>
      </c>
      <c r="DA32" s="38">
        <f t="shared" si="14"/>
        <v>3.2258064516129031E-2</v>
      </c>
      <c r="DB32" s="38">
        <f t="shared" si="15"/>
        <v>8.2527066765676445</v>
      </c>
      <c r="KH32" s="83">
        <f>Historia!A32</f>
        <v>31</v>
      </c>
      <c r="KI32" s="83">
        <f>Historia!C32</f>
        <v>3838</v>
      </c>
    </row>
    <row r="33" spans="1:295" ht="27.75" thickBot="1" x14ac:dyDescent="0.25">
      <c r="A33" s="72">
        <v>32</v>
      </c>
      <c r="B33" s="61"/>
      <c r="C33" s="88">
        <v>2552</v>
      </c>
      <c r="E33" s="16">
        <f t="shared" si="27"/>
        <v>2480.3676714411768</v>
      </c>
      <c r="F33" s="18">
        <f t="shared" si="16"/>
        <v>5131.1904947592047</v>
      </c>
      <c r="G33" s="16">
        <f t="shared" si="17"/>
        <v>2452.5529337454577</v>
      </c>
      <c r="H33" s="17">
        <f t="shared" si="18"/>
        <v>2459.4004814225605</v>
      </c>
      <c r="I33" s="17">
        <f t="shared" si="19"/>
        <v>7.2610724069917909</v>
      </c>
      <c r="J33" s="18">
        <f t="shared" si="20"/>
        <v>9889.7189866353219</v>
      </c>
      <c r="K33" s="16">
        <f t="shared" si="28"/>
        <v>2416.2746149944269</v>
      </c>
      <c r="L33" s="17">
        <f t="shared" si="21"/>
        <v>2627.0524478231964</v>
      </c>
      <c r="M33" s="18">
        <f t="shared" si="22"/>
        <v>18421.380134911051</v>
      </c>
      <c r="N33" s="16">
        <f t="shared" si="23"/>
        <v>2459.5163344108264</v>
      </c>
      <c r="O33" s="17">
        <f t="shared" si="24"/>
        <v>2150.6424222362916</v>
      </c>
      <c r="P33" s="17">
        <f t="shared" si="25"/>
        <v>2308.4616374966658</v>
      </c>
      <c r="Q33" s="18">
        <f t="shared" si="26"/>
        <v>8553.2284008100924</v>
      </c>
      <c r="R33" s="16">
        <f>S32+T32+V33</f>
        <v>2525.0531709375823</v>
      </c>
      <c r="S33" s="17">
        <f>$BB$7*(C33-V33)+(1-$BB$7)*(S32+T32)</f>
        <v>2.7736572544752112E-2</v>
      </c>
      <c r="T33" s="17">
        <f>$BC$7*(S33-S32)+(1-$BC$20)*T32</f>
        <v>2.7736572544760604E-7</v>
      </c>
      <c r="U33" s="17">
        <f>$BD$7*(C33-S33)+(1-$BD$7)*V33</f>
        <v>2542.5409675695109</v>
      </c>
      <c r="V33" s="17">
        <f>U21</f>
        <v>2525.0257038333284</v>
      </c>
      <c r="W33" s="18">
        <f>(R33-C33)^2</f>
        <v>726.13159651915873</v>
      </c>
      <c r="X33" s="16">
        <f>(Y32+Z32)*AB33</f>
        <v>2840.2874273350458</v>
      </c>
      <c r="Y33" s="17">
        <f>$BB$8*C33/AB33+(1-$BB$8)*(Y32+Z32)</f>
        <v>2477.0536436820817</v>
      </c>
      <c r="Z33" s="17">
        <f>$BC$8*(Y33-Y32)+(1-$BC$8)*Z32</f>
        <v>3.507742830077514E-3</v>
      </c>
      <c r="AA33" s="17">
        <f>$BD$8*C33/Y33+(1-$BD$8)*AB33</f>
        <v>1.0665541024810175</v>
      </c>
      <c r="AB33" s="17">
        <f>AA21</f>
        <v>1.1339643984378434</v>
      </c>
      <c r="AC33" s="18">
        <f>(X33-C33)^2</f>
        <v>83109.640759459304</v>
      </c>
      <c r="AD33" s="16">
        <f t="shared" si="2"/>
        <v>2424.5180388529138</v>
      </c>
      <c r="AE33" s="18">
        <f t="shared" si="3"/>
        <v>16251.650417907187</v>
      </c>
      <c r="AF33" s="16">
        <f t="shared" si="4"/>
        <v>2424.5189883659232</v>
      </c>
      <c r="AG33" s="18">
        <f t="shared" si="5"/>
        <v>16251.408327247629</v>
      </c>
      <c r="AH33" s="16">
        <f t="shared" si="6"/>
        <v>2369.2794466904165</v>
      </c>
      <c r="AI33" s="18">
        <f t="shared" si="7"/>
        <v>33386.800601760333</v>
      </c>
      <c r="AJ33" s="16">
        <f t="shared" si="8"/>
        <v>2309.0248954171425</v>
      </c>
      <c r="AK33" s="18">
        <f t="shared" si="9"/>
        <v>59036.901447050543</v>
      </c>
      <c r="DA33" s="38">
        <f t="shared" si="14"/>
        <v>3.125E-2</v>
      </c>
      <c r="DB33" s="38">
        <f t="shared" si="15"/>
        <v>7.8446326444646806</v>
      </c>
      <c r="KH33" s="83">
        <f>Historia!A33</f>
        <v>32</v>
      </c>
      <c r="KI33" s="83">
        <f>Historia!C33</f>
        <v>2552</v>
      </c>
    </row>
    <row r="34" spans="1:295" ht="27.75" thickBot="1" x14ac:dyDescent="0.25">
      <c r="A34" s="73">
        <v>33</v>
      </c>
      <c r="B34" s="61"/>
      <c r="C34" s="88">
        <v>3058</v>
      </c>
      <c r="E34" s="16">
        <f t="shared" si="27"/>
        <v>2486.9046137133359</v>
      </c>
      <c r="F34" s="18">
        <f t="shared" si="16"/>
        <v>326149.94023791404</v>
      </c>
      <c r="G34" s="16">
        <f t="shared" si="17"/>
        <v>2466.6615538295523</v>
      </c>
      <c r="H34" s="17">
        <f t="shared" si="18"/>
        <v>2507.3788756768513</v>
      </c>
      <c r="I34" s="17">
        <f t="shared" si="19"/>
        <v>8.2266090454391421</v>
      </c>
      <c r="J34" s="18">
        <f t="shared" si="20"/>
        <v>349681.15791927947</v>
      </c>
      <c r="K34" s="16">
        <f t="shared" si="28"/>
        <v>2452.4836138595638</v>
      </c>
      <c r="L34" s="17">
        <f t="shared" si="21"/>
        <v>2701.0838543439186</v>
      </c>
      <c r="M34" s="18">
        <f t="shared" si="22"/>
        <v>366650.09388457384</v>
      </c>
      <c r="N34" s="16">
        <f t="shared" si="23"/>
        <v>2472.3897641853773</v>
      </c>
      <c r="O34" s="17">
        <f t="shared" si="24"/>
        <v>2157.5645935746297</v>
      </c>
      <c r="P34" s="17">
        <f t="shared" si="25"/>
        <v>2336.3937780094934</v>
      </c>
      <c r="Q34" s="18">
        <f t="shared" si="26"/>
        <v>342939.34829085798</v>
      </c>
      <c r="R34" s="16">
        <f>S33+T33+V34</f>
        <v>2950.3500108499047</v>
      </c>
      <c r="S34" s="17">
        <f>$BB$7*(C34-V34)+(1-$BB$7)*(S33+T33)</f>
        <v>2.8813349801978097E-2</v>
      </c>
      <c r="T34" s="17">
        <f>$BC$7*(S34-S33)+(1-$BC$20)*T33</f>
        <v>2.8813349801986918E-7</v>
      </c>
      <c r="U34" s="17">
        <f>$BD$7*(C34-S34)+(1-$BD$7)*V34</f>
        <v>3020.2940672226268</v>
      </c>
      <c r="V34" s="17">
        <f>U22</f>
        <v>2950.3222739999942</v>
      </c>
      <c r="W34" s="18">
        <f>(R34-C34)^2</f>
        <v>11588.520164015632</v>
      </c>
      <c r="X34" s="16">
        <f>(Y33+Z33)*AB34</f>
        <v>3218.3874339995596</v>
      </c>
      <c r="Y34" s="17">
        <f>$BB$8*C34/AB34+(1-$BB$8)*(Y33+Z33)</f>
        <v>2463.613183040723</v>
      </c>
      <c r="Z34" s="17">
        <f>$BC$8*(Y34-Y33)+(1-$BC$8)*Z33</f>
        <v>3.3733031462356792E-3</v>
      </c>
      <c r="AA34" s="17">
        <f>$BD$8*C34/Y34+(1-$BD$8)*AB34</f>
        <v>1.261570611808803</v>
      </c>
      <c r="AB34" s="17">
        <f>AA22</f>
        <v>1.2992786347897554</v>
      </c>
      <c r="AC34" s="18">
        <f>(X34-C34)^2</f>
        <v>25724.128984963074</v>
      </c>
      <c r="AD34" s="16">
        <f t="shared" si="2"/>
        <v>2433.891304347826</v>
      </c>
      <c r="AE34" s="18">
        <f t="shared" si="3"/>
        <v>389511.66398865794</v>
      </c>
      <c r="AF34" s="16">
        <f t="shared" si="4"/>
        <v>2433.8924035129721</v>
      </c>
      <c r="AG34" s="18">
        <f t="shared" si="5"/>
        <v>389510.2919928148</v>
      </c>
      <c r="AH34" s="16">
        <f t="shared" si="6"/>
        <v>2378.9586209193262</v>
      </c>
      <c r="AI34" s="18">
        <f t="shared" si="7"/>
        <v>461097.19450378331</v>
      </c>
      <c r="AJ34" s="16">
        <f t="shared" si="8"/>
        <v>2309.2621736715237</v>
      </c>
      <c r="AK34" s="18">
        <f t="shared" si="9"/>
        <v>560608.33257509163</v>
      </c>
      <c r="DA34" s="38">
        <f t="shared" si="14"/>
        <v>3.0303030303030304E-2</v>
      </c>
      <c r="DB34" s="38">
        <f t="shared" si="15"/>
        <v>8.0255163864890076</v>
      </c>
      <c r="KH34" s="83">
        <f>Historia!A34</f>
        <v>33</v>
      </c>
      <c r="KI34" s="83">
        <f>Historia!C34</f>
        <v>3058</v>
      </c>
    </row>
    <row r="35" spans="1:295" ht="27.75" thickBot="1" x14ac:dyDescent="0.25">
      <c r="A35" s="72">
        <v>34</v>
      </c>
      <c r="B35" s="61"/>
      <c r="C35" s="88">
        <v>1819</v>
      </c>
      <c r="E35" s="16">
        <f t="shared" si="27"/>
        <v>2539.020992548998</v>
      </c>
      <c r="F35" s="18">
        <f t="shared" si="16"/>
        <v>518430.22971124429</v>
      </c>
      <c r="G35" s="16">
        <f t="shared" si="17"/>
        <v>2515.6054847222904</v>
      </c>
      <c r="H35" s="17">
        <f t="shared" si="18"/>
        <v>2467.6398739866486</v>
      </c>
      <c r="I35" s="17">
        <f t="shared" si="19"/>
        <v>7.0891925246657372</v>
      </c>
      <c r="J35" s="18">
        <f t="shared" si="20"/>
        <v>485259.20134517713</v>
      </c>
      <c r="K35" s="16">
        <f t="shared" si="28"/>
        <v>2495.1900299222216</v>
      </c>
      <c r="L35" s="17">
        <f t="shared" si="21"/>
        <v>2549.5528662307552</v>
      </c>
      <c r="M35" s="18">
        <f t="shared" si="22"/>
        <v>457232.95656621491</v>
      </c>
      <c r="N35" s="16">
        <f t="shared" si="23"/>
        <v>2522.1451337826948</v>
      </c>
      <c r="O35" s="17">
        <f t="shared" si="24"/>
        <v>2163.510279678856</v>
      </c>
      <c r="P35" s="17">
        <f t="shared" si="25"/>
        <v>2317.1126892343218</v>
      </c>
      <c r="Q35" s="18">
        <f t="shared" si="26"/>
        <v>494413.07916228368</v>
      </c>
      <c r="R35" s="16">
        <f>S34+T34+V35</f>
        <v>2247.2309889712624</v>
      </c>
      <c r="S35" s="17">
        <f>$BB$7*(C35-V35)+(1-$BB$7)*(S34+T34)</f>
        <v>2.4531328045765154E-2</v>
      </c>
      <c r="T35" s="17">
        <f>$BC$7*(S35-S34)+(1-$BC$20)*T34</f>
        <v>2.4531328045772666E-7</v>
      </c>
      <c r="U35" s="17">
        <f>$BD$7*(C35-S35)+(1-$BD$7)*V35</f>
        <v>1968.8548160034347</v>
      </c>
      <c r="V35" s="17">
        <f>U23</f>
        <v>2247.202175333327</v>
      </c>
      <c r="W35" s="18">
        <f>(R35-C35)^2</f>
        <v>183381.77991530544</v>
      </c>
      <c r="X35" s="16">
        <f>(Y34+Z34)*AB35</f>
        <v>2379.9341614747873</v>
      </c>
      <c r="Y35" s="17">
        <f>$BB$8*C35/AB35+(1-$BB$8)*(Y34+Z34)</f>
        <v>2400.3783561395871</v>
      </c>
      <c r="Z35" s="17">
        <f>$BC$8*(Y35-Y34)+(1-$BC$8)*Z34</f>
        <v>2.7409211441931031E-3</v>
      </c>
      <c r="AA35" s="17">
        <f>$BD$8*C35/Y35+(1-$BD$8)*AB35</f>
        <v>0.83067962685796326</v>
      </c>
      <c r="AB35" s="17">
        <f>AA23</f>
        <v>0.96603270316007661</v>
      </c>
      <c r="AC35" s="18">
        <f>(X35-C35)^2</f>
        <v>314647.13350942271</v>
      </c>
      <c r="AD35" s="16">
        <f t="shared" si="2"/>
        <v>2443.2645698427382</v>
      </c>
      <c r="AE35" s="18">
        <f t="shared" si="3"/>
        <v>389706.25316093891</v>
      </c>
      <c r="AF35" s="16">
        <f t="shared" si="4"/>
        <v>2443.2658186600211</v>
      </c>
      <c r="AG35" s="18">
        <f t="shared" si="5"/>
        <v>389707.8123472663</v>
      </c>
      <c r="AH35" s="16">
        <f t="shared" si="6"/>
        <v>2388.6773373026608</v>
      </c>
      <c r="AI35" s="18">
        <f t="shared" si="7"/>
        <v>324532.26863624959</v>
      </c>
      <c r="AJ35" s="16">
        <f t="shared" si="8"/>
        <v>2309.485516655232</v>
      </c>
      <c r="AK35" s="18">
        <f t="shared" si="9"/>
        <v>240576.04204854986</v>
      </c>
      <c r="DA35" s="38">
        <f t="shared" si="14"/>
        <v>2.9411764705882353E-2</v>
      </c>
      <c r="DB35" s="38">
        <f t="shared" si="15"/>
        <v>7.5060421785181219</v>
      </c>
      <c r="KH35" s="83">
        <f>Historia!A35</f>
        <v>34</v>
      </c>
      <c r="KI35" s="83">
        <f>Historia!C35</f>
        <v>1819</v>
      </c>
    </row>
    <row r="36" spans="1:295" ht="27.75" thickBot="1" x14ac:dyDescent="0.25">
      <c r="A36" s="73">
        <v>35</v>
      </c>
      <c r="B36" s="61"/>
      <c r="C36" s="88">
        <v>2219</v>
      </c>
      <c r="E36" s="16">
        <f t="shared" si="27"/>
        <v>2473.3141286548516</v>
      </c>
      <c r="F36" s="18">
        <f t="shared" si="16"/>
        <v>64675.676033476426</v>
      </c>
      <c r="G36" s="16">
        <f t="shared" si="17"/>
        <v>2474.7290665113142</v>
      </c>
      <c r="H36" s="17">
        <f t="shared" si="18"/>
        <v>2457.1205332351792</v>
      </c>
      <c r="I36" s="17">
        <f t="shared" si="19"/>
        <v>6.6716384406523357</v>
      </c>
      <c r="J36" s="18">
        <f t="shared" si="20"/>
        <v>65397.355458748141</v>
      </c>
      <c r="K36" s="16">
        <f t="shared" si="28"/>
        <v>2504.5288861566933</v>
      </c>
      <c r="L36" s="17">
        <f t="shared" si="21"/>
        <v>2492.7680127308122</v>
      </c>
      <c r="M36" s="18">
        <f t="shared" si="22"/>
        <v>81526.744829881907</v>
      </c>
      <c r="N36" s="16">
        <f t="shared" si="23"/>
        <v>2476.6607848940139</v>
      </c>
      <c r="O36" s="17">
        <f t="shared" si="24"/>
        <v>2169.0981421421716</v>
      </c>
      <c r="P36" s="17">
        <f t="shared" si="25"/>
        <v>2313.4564421909663</v>
      </c>
      <c r="Q36" s="18">
        <f t="shared" si="26"/>
        <v>66389.0800721993</v>
      </c>
      <c r="R36" s="16">
        <f>S35+T35+V36</f>
        <v>2868.6400607400192</v>
      </c>
      <c r="S36" s="17">
        <f>$BB$7*(C36-V36)+(1-$BB$7)*(S35+T35)</f>
        <v>1.803517275164794E-2</v>
      </c>
      <c r="T36" s="17">
        <f>$BC$7*(S36-S35)+(1-$BC$20)*T35</f>
        <v>1.8035172751653463E-7</v>
      </c>
      <c r="U36" s="17">
        <f>$BD$7*(C36-S36)+(1-$BD$7)*V36</f>
        <v>2446.3537123460424</v>
      </c>
      <c r="V36" s="17">
        <f>U24</f>
        <v>2868.6155291666601</v>
      </c>
      <c r="W36" s="18">
        <f>(R36-C36)^2</f>
        <v>422032.20851829578</v>
      </c>
      <c r="X36" s="16">
        <f>(Y35+Z35)*AB36</f>
        <v>2915.7583014273587</v>
      </c>
      <c r="Y36" s="17">
        <f>$BB$8*C36/AB36+(1-$BB$8)*(Y35+Z35)</f>
        <v>2337.9112749494498</v>
      </c>
      <c r="Z36" s="17">
        <f>$BC$8*(Y36-Y35)+(1-$BC$8)*Z35</f>
        <v>2.1162229230805296E-3</v>
      </c>
      <c r="AA36" s="17">
        <f>$BD$8*C36/Y36+(1-$BD$8)*AB36</f>
        <v>1.0420868229538078</v>
      </c>
      <c r="AB36" s="17">
        <f>AA24</f>
        <v>1.2147064084939292</v>
      </c>
      <c r="AC36" s="18">
        <f>(X36-C36)^2</f>
        <v>485472.13060793799</v>
      </c>
      <c r="AD36" s="16">
        <f t="shared" si="2"/>
        <v>2452.6378353376504</v>
      </c>
      <c r="AE36" s="18">
        <f t="shared" si="3"/>
        <v>54586.638101263023</v>
      </c>
      <c r="AF36" s="16">
        <f t="shared" si="4"/>
        <v>2452.63923380707</v>
      </c>
      <c r="AG36" s="18">
        <f t="shared" si="5"/>
        <v>54587.291573954724</v>
      </c>
      <c r="AH36" s="16">
        <f t="shared" si="6"/>
        <v>2398.4357573812617</v>
      </c>
      <c r="AI36" s="18">
        <f t="shared" si="7"/>
        <v>32197.191026987028</v>
      </c>
      <c r="AJ36" s="16">
        <f t="shared" si="8"/>
        <v>2309.6961169673345</v>
      </c>
      <c r="AK36" s="18">
        <f t="shared" si="9"/>
        <v>8225.7856329524293</v>
      </c>
      <c r="DA36" s="38">
        <f t="shared" si="14"/>
        <v>2.8571428571428571E-2</v>
      </c>
      <c r="DB36" s="38">
        <f t="shared" si="15"/>
        <v>7.7048119229325938</v>
      </c>
      <c r="KH36" s="83">
        <f>Historia!A36</f>
        <v>35</v>
      </c>
      <c r="KI36" s="83">
        <f>Historia!C36</f>
        <v>2219</v>
      </c>
    </row>
    <row r="37" spans="1:295" ht="27.75" thickBot="1" x14ac:dyDescent="0.25">
      <c r="A37" s="72">
        <v>36</v>
      </c>
      <c r="B37" s="61"/>
      <c r="C37" s="88">
        <v>2370</v>
      </c>
      <c r="E37" s="16">
        <f t="shared" si="27"/>
        <v>2450.1062166483894</v>
      </c>
      <c r="F37" s="18">
        <f t="shared" si="16"/>
        <v>6417.0059457186935</v>
      </c>
      <c r="G37" s="16">
        <f t="shared" si="17"/>
        <v>2463.7921716758315</v>
      </c>
      <c r="H37" s="17">
        <f t="shared" si="18"/>
        <v>2457.3339985845778</v>
      </c>
      <c r="I37" s="17">
        <f t="shared" si="19"/>
        <v>6.5184947058943017</v>
      </c>
      <c r="J37" s="18">
        <f t="shared" si="20"/>
        <v>8796.9714676686435</v>
      </c>
      <c r="K37" s="16">
        <f t="shared" si="28"/>
        <v>2502.5085150065797</v>
      </c>
      <c r="L37" s="17">
        <f t="shared" si="21"/>
        <v>2471.6780016324615</v>
      </c>
      <c r="M37" s="18">
        <f t="shared" si="22"/>
        <v>17558.506549248967</v>
      </c>
      <c r="N37" s="16">
        <f t="shared" si="23"/>
        <v>2463.4026047030766</v>
      </c>
      <c r="O37" s="17">
        <f t="shared" si="24"/>
        <v>2174.5562927438273</v>
      </c>
      <c r="P37" s="17">
        <f t="shared" si="25"/>
        <v>2315.5635826401121</v>
      </c>
      <c r="Q37" s="18">
        <f t="shared" si="26"/>
        <v>8724.0465653191823</v>
      </c>
      <c r="R37" s="16">
        <f>S36+T36+V37</f>
        <v>1595.8027900197637</v>
      </c>
      <c r="S37" s="17">
        <f>$BB$7*(C37-V37)+(1-$BB$7)*(S36+T36)</f>
        <v>2.5777325203174821E-2</v>
      </c>
      <c r="T37" s="17">
        <f>$BC$7*(S37-S36)+(1-$BC$20)*T36</f>
        <v>2.5777325203182716E-7</v>
      </c>
      <c r="U37" s="17">
        <f>$BD$7*(C37-S37)+(1-$BD$7)*V37</f>
        <v>2099.007908871949</v>
      </c>
      <c r="V37" s="17">
        <f>U25</f>
        <v>1595.7847546666603</v>
      </c>
      <c r="W37" s="18">
        <f>(R37-C37)^2</f>
        <v>599381.31994118204</v>
      </c>
      <c r="X37" s="16">
        <f>(Y36+Z36)*AB37</f>
        <v>1606.6285830825511</v>
      </c>
      <c r="Y37" s="17">
        <f>$BB$8*C37/AB37+(1-$BB$8)*(Y36+Z36)</f>
        <v>2458.8919103231001</v>
      </c>
      <c r="Z37" s="17">
        <f>$BC$8*(Y37-Y36)+(1-$BC$8)*Z36</f>
        <v>3.3260081145873332E-3</v>
      </c>
      <c r="AA37" s="17">
        <f>$BD$8*C37/Y37+(1-$BD$8)*AB37</f>
        <v>0.86702388632032468</v>
      </c>
      <c r="AB37" s="17">
        <f>AA25</f>
        <v>0.68720620239780961</v>
      </c>
      <c r="AC37" s="18">
        <f>(X37-C37)^2</f>
        <v>582735.92016655358</v>
      </c>
      <c r="AD37" s="16">
        <f t="shared" si="2"/>
        <v>2462.0111008325621</v>
      </c>
      <c r="AE37" s="18">
        <f t="shared" si="3"/>
        <v>8466.0426764199055</v>
      </c>
      <c r="AF37" s="16">
        <f t="shared" si="4"/>
        <v>2462.0126489541194</v>
      </c>
      <c r="AG37" s="18">
        <f t="shared" si="5"/>
        <v>8466.3275675540117</v>
      </c>
      <c r="AH37" s="16">
        <f t="shared" si="6"/>
        <v>2408.2340433559143</v>
      </c>
      <c r="AI37" s="18">
        <f t="shared" si="7"/>
        <v>1461.8420713419353</v>
      </c>
      <c r="AJ37" s="16">
        <f t="shared" si="8"/>
        <v>2309.8950348958197</v>
      </c>
      <c r="AK37" s="18">
        <f t="shared" si="9"/>
        <v>3612.6068301747359</v>
      </c>
      <c r="DA37" s="38">
        <f t="shared" si="14"/>
        <v>2.7777777777777776E-2</v>
      </c>
      <c r="DB37" s="38">
        <f t="shared" si="15"/>
        <v>7.7706452341291765</v>
      </c>
      <c r="KH37" s="83">
        <f>Historia!A37</f>
        <v>36</v>
      </c>
      <c r="KI37" s="83">
        <f>Historia!C37</f>
        <v>2370</v>
      </c>
    </row>
    <row r="38" spans="1:295" ht="27.75" thickBot="1" x14ac:dyDescent="0.25">
      <c r="A38" s="73">
        <v>37</v>
      </c>
      <c r="B38" s="61"/>
      <c r="C38" s="89">
        <v>1733</v>
      </c>
      <c r="E38" s="16">
        <f t="shared" si="27"/>
        <v>2442.7959738514996</v>
      </c>
      <c r="F38" s="18">
        <f t="shared" si="16"/>
        <v>503810.32449579873</v>
      </c>
      <c r="G38" s="16">
        <f t="shared" si="17"/>
        <v>2463.852493290472</v>
      </c>
      <c r="H38" s="17">
        <f t="shared" si="18"/>
        <v>2413.5287634790138</v>
      </c>
      <c r="I38" s="17">
        <f t="shared" si="19"/>
        <v>5.3251597144989553</v>
      </c>
      <c r="J38" s="18">
        <f t="shared" si="20"/>
        <v>534145.36694889946</v>
      </c>
      <c r="K38" s="16">
        <f t="shared" si="28"/>
        <v>2497.2122179112307</v>
      </c>
      <c r="L38" s="17">
        <f t="shared" si="21"/>
        <v>2344.782347740148</v>
      </c>
      <c r="M38" s="18">
        <f t="shared" si="22"/>
        <v>584020.31400480238</v>
      </c>
      <c r="N38" s="16">
        <f t="shared" si="23"/>
        <v>2462.0290231380527</v>
      </c>
      <c r="O38" s="17">
        <f t="shared" si="24"/>
        <v>2179.0020121387083</v>
      </c>
      <c r="P38" s="17">
        <f t="shared" si="25"/>
        <v>2293.8538894983053</v>
      </c>
      <c r="Q38" s="18">
        <f t="shared" si="26"/>
        <v>531483.31657762337</v>
      </c>
      <c r="R38" s="16">
        <f>S37+T37+V38</f>
        <v>2310.9977157493709</v>
      </c>
      <c r="S38" s="17">
        <f>$BB$7*(C38-V38)+(1-$BB$7)*(S37+T37)</f>
        <v>1.9997605818935386E-2</v>
      </c>
      <c r="T38" s="17">
        <f>$BC$7*(S38-S37)+(1-$BC$20)*T37</f>
        <v>1.9997605818941511E-7</v>
      </c>
      <c r="U38" s="17">
        <f>$BD$7*(C38-S38)+(1-$BD$7)*V38</f>
        <v>1935.2771799144559</v>
      </c>
      <c r="V38" s="17">
        <f>U26</f>
        <v>2310.9719381663945</v>
      </c>
      <c r="W38" s="18">
        <f>(R38-C38)^2</f>
        <v>334081.3594114905</v>
      </c>
      <c r="X38" s="16">
        <f>(Y37+Z37)*AB38</f>
        <v>2357.8280729168182</v>
      </c>
      <c r="Y38" s="17">
        <f>$BB$8*C38/AB38+(1-$BB$8)*(Y37+Z37)</f>
        <v>2387.9296385642133</v>
      </c>
      <c r="Z38" s="17">
        <f>$BC$8*(Y38-Y37)+(1-$BC$8)*Z37</f>
        <v>2.6163521369175946E-3</v>
      </c>
      <c r="AA38" s="17">
        <f>$BD$8*C38/Y38+(1-$BD$8)*AB38</f>
        <v>0.80734069448660284</v>
      </c>
      <c r="AB38" s="17">
        <f>AA26</f>
        <v>0.9588973283932205</v>
      </c>
      <c r="AC38" s="18">
        <f>(X38-C38)^2</f>
        <v>390410.12070494471</v>
      </c>
      <c r="AD38" s="16">
        <f t="shared" si="2"/>
        <v>2471.3843663274743</v>
      </c>
      <c r="AE38" s="18">
        <f t="shared" si="3"/>
        <v>545211.47243682574</v>
      </c>
      <c r="AF38" s="16">
        <f t="shared" si="4"/>
        <v>2471.3860641011684</v>
      </c>
      <c r="AG38" s="18">
        <f t="shared" si="5"/>
        <v>545213.97965881473</v>
      </c>
      <c r="AH38" s="16">
        <f t="shared" si="6"/>
        <v>2418.0723580900408</v>
      </c>
      <c r="AI38" s="18">
        <f t="shared" si="7"/>
        <v>469324.13581904909</v>
      </c>
      <c r="AJ38" s="16">
        <f t="shared" si="8"/>
        <v>2310.0832162712209</v>
      </c>
      <c r="AK38" s="18">
        <f t="shared" si="9"/>
        <v>333025.03850193665</v>
      </c>
      <c r="DA38" s="38">
        <f t="shared" si="14"/>
        <v>2.7027027027027029E-2</v>
      </c>
      <c r="DB38" s="38">
        <f t="shared" si="15"/>
        <v>7.4576092897156059</v>
      </c>
      <c r="KH38" s="83">
        <f>Historia!A38</f>
        <v>37</v>
      </c>
      <c r="KI38" s="83">
        <f>Historia!C38</f>
        <v>1733</v>
      </c>
    </row>
    <row r="39" spans="1:295" ht="27.75" thickBot="1" x14ac:dyDescent="0.25">
      <c r="A39" s="72">
        <v>38</v>
      </c>
      <c r="B39" s="61"/>
      <c r="C39" s="89">
        <v>2650</v>
      </c>
      <c r="E39" s="16">
        <f t="shared" si="27"/>
        <v>2378.0222131846535</v>
      </c>
      <c r="F39" s="18">
        <f t="shared" si="16"/>
        <v>73971.916520974046</v>
      </c>
      <c r="G39" s="16">
        <f t="shared" si="17"/>
        <v>2418.8539231935129</v>
      </c>
      <c r="H39" s="17">
        <f t="shared" si="18"/>
        <v>2434.7697650671826</v>
      </c>
      <c r="I39" s="17">
        <f t="shared" si="19"/>
        <v>5.7025747252011412</v>
      </c>
      <c r="J39" s="18">
        <f t="shared" si="20"/>
        <v>53428.508823030454</v>
      </c>
      <c r="K39" s="16">
        <f t="shared" si="28"/>
        <v>2471.0266702093459</v>
      </c>
      <c r="L39" s="17">
        <f t="shared" si="21"/>
        <v>2397.2149279407176</v>
      </c>
      <c r="M39" s="18">
        <f t="shared" si="22"/>
        <v>32031.452776354246</v>
      </c>
      <c r="N39" s="16">
        <f t="shared" si="23"/>
        <v>2413.1514862527838</v>
      </c>
      <c r="O39" s="17">
        <f t="shared" si="24"/>
        <v>2183.7766523570212</v>
      </c>
      <c r="P39" s="17">
        <f t="shared" si="25"/>
        <v>2307.1259562787245</v>
      </c>
      <c r="Q39" s="18">
        <f t="shared" si="26"/>
        <v>56097.218464265265</v>
      </c>
      <c r="R39" s="16">
        <f>S38+T38+V39</f>
        <v>2350.8683102570963</v>
      </c>
      <c r="S39" s="17">
        <f>$BB$7*(C39-V39)+(1-$BB$7)*(S38+T38)</f>
        <v>2.2989122692421451E-2</v>
      </c>
      <c r="T39" s="17">
        <f>$BC$7*(S39-S38)+(1-$BC$20)*T38</f>
        <v>2.2989122692428492E-7</v>
      </c>
      <c r="U39" s="17">
        <f>$BD$7*(C39-S39)+(1-$BD$7)*V39</f>
        <v>2545.2819664282056</v>
      </c>
      <c r="V39" s="17">
        <f>U27</f>
        <v>2350.8483124513014</v>
      </c>
      <c r="W39" s="18">
        <f>(R39-C39)^2</f>
        <v>89479.767808444827</v>
      </c>
      <c r="X39" s="16">
        <f>(Y38+Z38)*AB39</f>
        <v>2357.2516365048914</v>
      </c>
      <c r="Y39" s="17">
        <f>$BB$8*C39/AB39+(1-$BB$8)*(Y38+Z38)</f>
        <v>2420.2298341317414</v>
      </c>
      <c r="Z39" s="17">
        <f>$BC$8*(Y39-Y38)+(1-$BC$8)*Z38</f>
        <v>2.9393279290713817E-3</v>
      </c>
      <c r="AA39" s="17">
        <f>$BD$8*C39/Y39+(1-$BD$8)*AB39</f>
        <v>1.0572123983693946</v>
      </c>
      <c r="AB39" s="17">
        <f>AA27</f>
        <v>0.98715180535448921</v>
      </c>
      <c r="AC39" s="18">
        <f>(X39-C39)^2</f>
        <v>85701.604329064241</v>
      </c>
      <c r="AD39" s="16">
        <f t="shared" si="2"/>
        <v>2480.7576318223864</v>
      </c>
      <c r="AE39" s="18">
        <f t="shared" si="3"/>
        <v>28642.979186366905</v>
      </c>
      <c r="AF39" s="16">
        <f t="shared" si="4"/>
        <v>2480.7594792482173</v>
      </c>
      <c r="AG39" s="18">
        <f t="shared" si="5"/>
        <v>28642.353864334589</v>
      </c>
      <c r="AH39" s="16">
        <f t="shared" si="6"/>
        <v>2427.9508651124002</v>
      </c>
      <c r="AI39" s="18">
        <f t="shared" si="7"/>
        <v>49305.818304331515</v>
      </c>
      <c r="AJ39" s="16">
        <f t="shared" si="8"/>
        <v>2310.2615075052718</v>
      </c>
      <c r="AK39" s="18">
        <f t="shared" si="9"/>
        <v>115422.24328259051</v>
      </c>
      <c r="DA39" s="38">
        <f t="shared" si="14"/>
        <v>2.6315789473684209E-2</v>
      </c>
      <c r="DB39" s="38">
        <f t="shared" si="15"/>
        <v>7.8823149189802679</v>
      </c>
      <c r="KH39" s="83">
        <f>Historia!A39</f>
        <v>38</v>
      </c>
      <c r="KI39" s="83">
        <f>Historia!C39</f>
        <v>2650</v>
      </c>
    </row>
    <row r="40" spans="1:295" ht="27.75" thickBot="1" x14ac:dyDescent="0.25">
      <c r="A40" s="73">
        <v>39</v>
      </c>
      <c r="B40" s="61"/>
      <c r="C40" s="89">
        <v>1956</v>
      </c>
      <c r="E40" s="16">
        <f t="shared" si="27"/>
        <v>2402.8420553912556</v>
      </c>
      <c r="F40" s="18">
        <f t="shared" si="16"/>
        <v>199667.82246628194</v>
      </c>
      <c r="G40" s="16">
        <f t="shared" si="17"/>
        <v>2440.4723397923835</v>
      </c>
      <c r="H40" s="17">
        <f t="shared" si="18"/>
        <v>2407.1134125770295</v>
      </c>
      <c r="I40" s="17">
        <f t="shared" si="19"/>
        <v>4.9115289249268415</v>
      </c>
      <c r="J40" s="18">
        <f t="shared" si="20"/>
        <v>234713.44802390673</v>
      </c>
      <c r="K40" s="16">
        <f t="shared" si="28"/>
        <v>2458.3467348661939</v>
      </c>
      <c r="L40" s="17">
        <f t="shared" si="21"/>
        <v>2321.419714513007</v>
      </c>
      <c r="M40" s="18">
        <f t="shared" si="22"/>
        <v>252352.24203072608</v>
      </c>
      <c r="N40" s="16">
        <f t="shared" si="23"/>
        <v>2435.2499004187403</v>
      </c>
      <c r="O40" s="17">
        <f t="shared" si="24"/>
        <v>2187.8857394359829</v>
      </c>
      <c r="P40" s="17">
        <f t="shared" si="25"/>
        <v>2294.0409695200451</v>
      </c>
      <c r="Q40" s="18">
        <f t="shared" si="26"/>
        <v>229680.46705137246</v>
      </c>
      <c r="R40" s="16">
        <f>S39+T39+V40</f>
        <v>1929.8229395962342</v>
      </c>
      <c r="S40" s="17">
        <f>$BB$7*(C40-V40)+(1-$BB$7)*(S39+T39)</f>
        <v>2.3251123187685931E-2</v>
      </c>
      <c r="T40" s="17">
        <f>$BC$7*(S40-S39)+(1-$BC$20)*T39</f>
        <v>2.3251123187693054E-7</v>
      </c>
      <c r="U40" s="17">
        <f>$BD$7*(C40-S40)+(1-$BD$7)*V40</f>
        <v>1946.8148693552057</v>
      </c>
      <c r="V40" s="17">
        <f>U28</f>
        <v>1929.7999502436505</v>
      </c>
      <c r="W40" s="18">
        <f>(R40-C40)^2</f>
        <v>685.23849138240519</v>
      </c>
      <c r="X40" s="16">
        <f>(Y39+Z39)*AB40</f>
        <v>2022.244938204168</v>
      </c>
      <c r="Y40" s="17">
        <f>$BB$8*C40/AB40+(1-$BB$8)*(Y39+Z39)</f>
        <v>2411.5983067359407</v>
      </c>
      <c r="Z40" s="17">
        <f>$BC$8*(Y40-Y39)+(1-$BC$8)*Z39</f>
        <v>2.8529832618341172E-3</v>
      </c>
      <c r="AA40" s="17">
        <f>$BD$8*C40/Y40+(1-$BD$8)*AB40</f>
        <v>0.8196475397814027</v>
      </c>
      <c r="AB40" s="17">
        <f>AA28</f>
        <v>0.83555803407843798</v>
      </c>
      <c r="AC40" s="18">
        <f>(X40-C40)^2</f>
        <v>4388.3918376740321</v>
      </c>
      <c r="AD40" s="16">
        <f t="shared" si="2"/>
        <v>2490.1308973172986</v>
      </c>
      <c r="AE40" s="18">
        <f t="shared" si="3"/>
        <v>285295.81546898256</v>
      </c>
      <c r="AF40" s="16">
        <f t="shared" si="4"/>
        <v>2490.1328943952662</v>
      </c>
      <c r="AG40" s="18">
        <f t="shared" si="5"/>
        <v>285297.94887506467</v>
      </c>
      <c r="AH40" s="16">
        <f t="shared" si="6"/>
        <v>2437.8697286198185</v>
      </c>
      <c r="AI40" s="18">
        <f t="shared" si="7"/>
        <v>232198.43536013752</v>
      </c>
      <c r="AJ40" s="16">
        <f t="shared" si="8"/>
        <v>2310.4306683191385</v>
      </c>
      <c r="AK40" s="18">
        <f t="shared" si="9"/>
        <v>125621.09864515116</v>
      </c>
      <c r="DA40" s="38">
        <f t="shared" si="14"/>
        <v>2.564102564102564E-2</v>
      </c>
      <c r="DB40" s="38">
        <f t="shared" si="15"/>
        <v>7.5786568505947622</v>
      </c>
      <c r="KH40" s="83">
        <f>Historia!A40</f>
        <v>39</v>
      </c>
      <c r="KI40" s="83">
        <f>Historia!C40</f>
        <v>1956</v>
      </c>
    </row>
    <row r="41" spans="1:295" ht="27.75" thickBot="1" x14ac:dyDescent="0.25">
      <c r="A41" s="72">
        <v>40</v>
      </c>
      <c r="B41" s="61"/>
      <c r="C41" s="89">
        <v>2400</v>
      </c>
      <c r="E41" s="16">
        <f t="shared" si="27"/>
        <v>2362.0646469273265</v>
      </c>
      <c r="F41" s="18">
        <f t="shared" si="16"/>
        <v>1439.0910127483971</v>
      </c>
      <c r="G41" s="16">
        <f t="shared" si="17"/>
        <v>2412.0249415019562</v>
      </c>
      <c r="H41" s="17">
        <f t="shared" si="18"/>
        <v>2411.1969496531242</v>
      </c>
      <c r="I41" s="17">
        <f t="shared" si="19"/>
        <v>4.8918946162318493</v>
      </c>
      <c r="J41" s="18">
        <f t="shared" si="20"/>
        <v>144.59921812546776</v>
      </c>
      <c r="K41" s="16">
        <f t="shared" si="28"/>
        <v>2434.8243831177401</v>
      </c>
      <c r="L41" s="17">
        <f t="shared" si="21"/>
        <v>2334.9188260174515</v>
      </c>
      <c r="M41" s="18">
        <f t="shared" si="22"/>
        <v>1212.7376595311434</v>
      </c>
      <c r="N41" s="16">
        <f t="shared" si="23"/>
        <v>2404.305286683069</v>
      </c>
      <c r="O41" s="17">
        <f t="shared" si="24"/>
        <v>2191.9888475944163</v>
      </c>
      <c r="P41" s="17">
        <f t="shared" si="25"/>
        <v>2297.9896166821254</v>
      </c>
      <c r="Q41" s="18">
        <f t="shared" si="26"/>
        <v>18.535493423411022</v>
      </c>
      <c r="R41" s="16">
        <f>S40+T40+V41</f>
        <v>2878.310402280496</v>
      </c>
      <c r="S41" s="17">
        <f>$BB$7*(C41-V41)+(1-$BB$7)*(S40+T40)</f>
        <v>1.8468251676114704E-2</v>
      </c>
      <c r="T41" s="17">
        <f>$BC$7*(S41-S40)+(1-$BC$20)*T40</f>
        <v>1.8468251676120363E-7</v>
      </c>
      <c r="U41" s="17">
        <f>$BD$7*(C41-S41)+(1-$BD$7)*V41</f>
        <v>2567.3884984600895</v>
      </c>
      <c r="V41" s="17">
        <f>U29</f>
        <v>2878.2871509247971</v>
      </c>
      <c r="W41" s="18">
        <f>(R41-C41)^2</f>
        <v>228780.84092972989</v>
      </c>
      <c r="X41" s="16">
        <f>(Y40+Z40)*AB41</f>
        <v>2965.5845556136837</v>
      </c>
      <c r="Y41" s="17">
        <f>$BB$8*C41/AB41+(1-$BB$8)*(Y40+Z40)</f>
        <v>2361.5110301968884</v>
      </c>
      <c r="Z41" s="17">
        <f>$BC$8*(Y41-Y40)+(1-$BC$8)*Z40</f>
        <v>2.3520819666111707E-3</v>
      </c>
      <c r="AA41" s="17">
        <f>$BD$8*C41/Y41+(1-$BD$8)*AB41</f>
        <v>1.0909945960641321</v>
      </c>
      <c r="AB41" s="17">
        <f>AA29</f>
        <v>1.2297160099056286</v>
      </c>
      <c r="AC41" s="18">
        <f>(X41-C41)^2</f>
        <v>319885.88954872813</v>
      </c>
      <c r="AD41" s="16">
        <f t="shared" si="2"/>
        <v>2499.5041628122108</v>
      </c>
      <c r="AE41" s="18">
        <f t="shared" si="3"/>
        <v>9901.0784169589515</v>
      </c>
      <c r="AF41" s="16">
        <f t="shared" si="4"/>
        <v>2499.5063095423156</v>
      </c>
      <c r="AG41" s="18">
        <f t="shared" si="5"/>
        <v>9901.5056387311379</v>
      </c>
      <c r="AH41" s="16">
        <f t="shared" si="6"/>
        <v>2447.8291134799106</v>
      </c>
      <c r="AI41" s="18">
        <f t="shared" si="7"/>
        <v>2287.6240962741635</v>
      </c>
      <c r="AJ41" s="16">
        <f t="shared" si="8"/>
        <v>2310.5913825650232</v>
      </c>
      <c r="AK41" s="18">
        <f t="shared" si="9"/>
        <v>7993.9008716340386</v>
      </c>
      <c r="DA41">
        <f t="shared" si="14"/>
        <v>2.5000000000000001E-2</v>
      </c>
      <c r="DB41">
        <f t="shared" si="15"/>
        <v>7.7832240163360371</v>
      </c>
      <c r="KH41" s="83">
        <f>Historia!A41</f>
        <v>40</v>
      </c>
      <c r="KI41" s="83">
        <f>Historia!C41</f>
        <v>2400</v>
      </c>
    </row>
    <row r="42" spans="1:295" ht="27.75" thickBot="1" x14ac:dyDescent="0.25">
      <c r="A42" s="73">
        <v>41</v>
      </c>
      <c r="B42" s="61"/>
      <c r="C42" s="89">
        <v>2840</v>
      </c>
      <c r="E42" s="16">
        <f t="shared" si="27"/>
        <v>2365.5265086048566</v>
      </c>
      <c r="F42" s="18">
        <f t="shared" si="16"/>
        <v>225125.09403669718</v>
      </c>
      <c r="G42" s="16">
        <f t="shared" si="17"/>
        <v>2416.0888442693558</v>
      </c>
      <c r="H42" s="17">
        <f t="shared" si="18"/>
        <v>2445.2777581211876</v>
      </c>
      <c r="I42" s="17">
        <f t="shared" si="19"/>
        <v>5.5840561946902874</v>
      </c>
      <c r="J42" s="18">
        <f t="shared" si="20"/>
        <v>179700.66795289045</v>
      </c>
      <c r="K42" s="16">
        <f t="shared" si="28"/>
        <v>2417.6618563229799</v>
      </c>
      <c r="L42" s="17">
        <f t="shared" si="21"/>
        <v>2421.6854627652219</v>
      </c>
      <c r="M42" s="18">
        <f t="shared" si="22"/>
        <v>178369.50760455124</v>
      </c>
      <c r="N42" s="16">
        <f t="shared" si="23"/>
        <v>2408.0934939282683</v>
      </c>
      <c r="O42" s="17">
        <f t="shared" si="24"/>
        <v>2196.691761263025</v>
      </c>
      <c r="P42" s="17">
        <f t="shared" si="25"/>
        <v>2318.1880627438895</v>
      </c>
      <c r="Q42" s="18">
        <f t="shared" si="26"/>
        <v>186543.22998709077</v>
      </c>
      <c r="R42" s="16">
        <f>S41+T41+V42</f>
        <v>2677.530420831903</v>
      </c>
      <c r="S42" s="17">
        <f>$BB$7*(C42-V42)+(1-$BB$7)*(S41+T41)</f>
        <v>2.0093132150311804E-2</v>
      </c>
      <c r="T42" s="17">
        <f>$BC$7*(S42-S41)+(1-$BC$20)*T41</f>
        <v>2.0093132150317962E-7</v>
      </c>
      <c r="U42" s="17">
        <f>$BD$7*(C42-S42)+(1-$BD$7)*V42</f>
        <v>2783.116122802543</v>
      </c>
      <c r="V42" s="17">
        <f>U30</f>
        <v>2677.5119523955445</v>
      </c>
      <c r="W42" s="18">
        <f>(R42-C42)^2</f>
        <v>26396.364155058531</v>
      </c>
      <c r="X42" s="16">
        <f>(Y41+Z41)*AB42</f>
        <v>2679.5136927357999</v>
      </c>
      <c r="Y42" s="17">
        <f>$BB$8*C42/AB42+(1-$BB$8)*(Y41+Z41)</f>
        <v>2376.9173235692551</v>
      </c>
      <c r="Z42" s="17">
        <f>$BC$8*(Y42-Y41)+(1-$BC$8)*Z41</f>
        <v>2.5061213795151117E-3</v>
      </c>
      <c r="AA42" s="17">
        <f>$BD$8*C42/Y42+(1-$BD$8)*AB42</f>
        <v>1.1737670237546751</v>
      </c>
      <c r="AB42" s="17">
        <f>AA30</f>
        <v>1.1346595419883139</v>
      </c>
      <c r="AC42" s="18">
        <f>(X42-C42)^2</f>
        <v>25755.85481929926</v>
      </c>
      <c r="AD42" s="16">
        <f t="shared" si="2"/>
        <v>2508.877428307123</v>
      </c>
      <c r="AE42" s="18">
        <f t="shared" si="3"/>
        <v>109642.1574845045</v>
      </c>
      <c r="AF42" s="16">
        <f t="shared" si="4"/>
        <v>2508.8797246893646</v>
      </c>
      <c r="AG42" s="18">
        <f t="shared" si="5"/>
        <v>109640.63672179099</v>
      </c>
      <c r="AH42" s="16">
        <f t="shared" si="6"/>
        <v>2457.8291852338225</v>
      </c>
      <c r="AI42" s="18">
        <f t="shared" si="7"/>
        <v>146054.53165904395</v>
      </c>
      <c r="AJ42" s="16">
        <f t="shared" si="8"/>
        <v>2310.7442674662148</v>
      </c>
      <c r="AK42" s="18">
        <f t="shared" si="9"/>
        <v>280111.63041987363</v>
      </c>
      <c r="DA42">
        <f t="shared" si="14"/>
        <v>2.4390243902439025E-2</v>
      </c>
      <c r="DB42">
        <f t="shared" si="15"/>
        <v>7.9515593311552522</v>
      </c>
      <c r="KH42" s="83">
        <f>Historia!A42</f>
        <v>41</v>
      </c>
      <c r="KI42" s="83">
        <f>Historia!C42</f>
        <v>2840</v>
      </c>
    </row>
    <row r="43" spans="1:295" ht="27.75" thickBot="1" x14ac:dyDescent="0.25">
      <c r="A43" s="72">
        <v>42</v>
      </c>
      <c r="B43" s="61"/>
      <c r="C43" s="90">
        <v>2965</v>
      </c>
      <c r="E43" s="16">
        <f t="shared" si="27"/>
        <v>2408.8254755004082</v>
      </c>
      <c r="F43" s="18">
        <f t="shared" si="16"/>
        <v>309330.10170234705</v>
      </c>
      <c r="G43" s="16">
        <f t="shared" si="17"/>
        <v>2450.8618143158778</v>
      </c>
      <c r="H43" s="17">
        <f t="shared" si="18"/>
        <v>2486.2634191262182</v>
      </c>
      <c r="I43" s="17">
        <f t="shared" si="19"/>
        <v>6.423540349183738</v>
      </c>
      <c r="J43" s="18">
        <f t="shared" si="20"/>
        <v>264338.07397856086</v>
      </c>
      <c r="K43" s="16">
        <f t="shared" si="28"/>
        <v>2418.3530616511002</v>
      </c>
      <c r="L43" s="17">
        <f t="shared" si="21"/>
        <v>2515.020113748792</v>
      </c>
      <c r="M43" s="18">
        <f t="shared" si="22"/>
        <v>298822.87520622584</v>
      </c>
      <c r="N43" s="16">
        <f t="shared" si="23"/>
        <v>2444.3872778933628</v>
      </c>
      <c r="O43" s="17">
        <f t="shared" si="24"/>
        <v>2202.1176702442699</v>
      </c>
      <c r="P43" s="17">
        <f t="shared" si="25"/>
        <v>2342.2920216879943</v>
      </c>
      <c r="Q43" s="18">
        <f t="shared" si="26"/>
        <v>271037.60641928262</v>
      </c>
      <c r="R43" s="16">
        <f>S42+T42+V43</f>
        <v>2086.3054704297974</v>
      </c>
      <c r="S43" s="17">
        <f>$BB$7*(C43-V43)+(1-$BB$7)*(S42+T42)</f>
        <v>2.8880278377331932E-2</v>
      </c>
      <c r="T43" s="17">
        <f>$BC$7*(S43-S42)+(1-$BC$20)*T42</f>
        <v>2.8880278377340781E-7</v>
      </c>
      <c r="U43" s="17">
        <f>$BD$7*(C43-S43)+(1-$BD$7)*V43</f>
        <v>2657.4311098029052</v>
      </c>
      <c r="V43" s="17">
        <f>U31</f>
        <v>2086.2853770967158</v>
      </c>
      <c r="W43" s="18">
        <f>(R43-C43)^2</f>
        <v>772104.07629659958</v>
      </c>
      <c r="X43" s="16">
        <f>(Y42+Z42)*AB43</f>
        <v>2146.6085622489295</v>
      </c>
      <c r="Y43" s="17">
        <f>$BB$8*C43/AB43+(1-$BB$8)*(Y42+Z42)</f>
        <v>2475.6118850616699</v>
      </c>
      <c r="Z43" s="17">
        <f>$BC$8*(Y43-Y42)+(1-$BC$8)*Z42</f>
        <v>3.4930419332250815E-3</v>
      </c>
      <c r="AA43" s="17">
        <f>$BD$8*C43/Y43+(1-$BD$8)*AB43</f>
        <v>1.0945812102800843</v>
      </c>
      <c r="AB43" s="17">
        <f>AA31</f>
        <v>0.90310515964197191</v>
      </c>
      <c r="AC43" s="18">
        <f>(X43-C43)^2</f>
        <v>669764.54538426432</v>
      </c>
      <c r="AD43" s="16">
        <f t="shared" si="2"/>
        <v>2518.2506938020351</v>
      </c>
      <c r="AE43" s="18">
        <f t="shared" si="3"/>
        <v>199584.94258836296</v>
      </c>
      <c r="AF43" s="16">
        <f t="shared" si="4"/>
        <v>2518.2531398364135</v>
      </c>
      <c r="AG43" s="18">
        <f t="shared" si="5"/>
        <v>199582.75706602307</v>
      </c>
      <c r="AH43" s="16">
        <f t="shared" si="6"/>
        <v>2467.8701100989783</v>
      </c>
      <c r="AI43" s="18">
        <f t="shared" si="7"/>
        <v>247138.12743300194</v>
      </c>
      <c r="AJ43" s="16">
        <f t="shared" si="8"/>
        <v>2310.8898815388466</v>
      </c>
      <c r="AK43" s="18">
        <f t="shared" si="9"/>
        <v>427860.0470732642</v>
      </c>
      <c r="DA43">
        <f t="shared" si="14"/>
        <v>2.3809523809523808E-2</v>
      </c>
      <c r="DB43">
        <f t="shared" si="15"/>
        <v>7.9946323114318254</v>
      </c>
      <c r="KH43" s="83">
        <f>Historia!A43</f>
        <v>42</v>
      </c>
      <c r="KI43" s="83">
        <f>Historia!C43</f>
        <v>2965</v>
      </c>
    </row>
    <row r="44" spans="1:295" ht="27.75" thickBot="1" x14ac:dyDescent="0.25">
      <c r="A44" s="73">
        <v>43</v>
      </c>
      <c r="B44" s="61"/>
      <c r="C44" s="90">
        <v>2106</v>
      </c>
      <c r="E44" s="16">
        <f t="shared" si="27"/>
        <v>2459.5802231547959</v>
      </c>
      <c r="F44" s="18">
        <f t="shared" si="16"/>
        <v>125018.97420619529</v>
      </c>
      <c r="G44" s="16">
        <f t="shared" si="17"/>
        <v>2492.6869594754021</v>
      </c>
      <c r="H44" s="17">
        <f t="shared" si="18"/>
        <v>2466.0611625479773</v>
      </c>
      <c r="I44" s="17">
        <f t="shared" si="19"/>
        <v>5.7921583894934621</v>
      </c>
      <c r="J44" s="18">
        <f t="shared" si="20"/>
        <v>149526.80462833127</v>
      </c>
      <c r="K44" s="16">
        <f t="shared" si="28"/>
        <v>2434.9592537384101</v>
      </c>
      <c r="L44" s="17">
        <f t="shared" si="21"/>
        <v>2444.75556725552</v>
      </c>
      <c r="M44" s="18">
        <f t="shared" si="22"/>
        <v>108214.19062013167</v>
      </c>
      <c r="N44" s="16">
        <f t="shared" si="23"/>
        <v>2487.8922821129636</v>
      </c>
      <c r="O44" s="17">
        <f t="shared" si="24"/>
        <v>2207.0132304303834</v>
      </c>
      <c r="P44" s="17">
        <f t="shared" si="25"/>
        <v>2333.4864124196365</v>
      </c>
      <c r="Q44" s="18">
        <f t="shared" si="26"/>
        <v>145841.71513744738</v>
      </c>
      <c r="R44" s="16">
        <f>S43+T43+V44</f>
        <v>3315.3828093612815</v>
      </c>
      <c r="S44" s="17">
        <f>$BB$7*(C44-V44)+(1-$BB$7)*(S43+T43)</f>
        <v>1.6786739086507581E-2</v>
      </c>
      <c r="T44" s="17">
        <f>$BC$7*(S44-S43)+(1-$BC$20)*T43</f>
        <v>1.6786739086512728E-7</v>
      </c>
      <c r="U44" s="17">
        <f>$BD$7*(C44-S44)+(1-$BD$7)*V44</f>
        <v>2529.2629636975289</v>
      </c>
      <c r="V44" s="17">
        <f>U32</f>
        <v>3315.3539287941012</v>
      </c>
      <c r="W44" s="18">
        <f>(R44-C44)^2</f>
        <v>1462606.7795785856</v>
      </c>
      <c r="X44" s="16">
        <f>(Y43+Z43)*AB44</f>
        <v>3381.6892906245184</v>
      </c>
      <c r="Y44" s="17">
        <f>$BB$8*C44/AB44+(1-$BB$8)*(Y43+Z43)</f>
        <v>2373.9076813457868</v>
      </c>
      <c r="Z44" s="17">
        <f>$BC$8*(Y44-Y43)+(1-$BC$8)*Z43</f>
        <v>2.4759649656473127E-3</v>
      </c>
      <c r="AA44" s="17">
        <f>$BD$8*C44/Y44+(1-$BD$8)*AB44</f>
        <v>1.0547439736158855</v>
      </c>
      <c r="AB44" s="17">
        <f>AA32</f>
        <v>1.3659994684695307</v>
      </c>
      <c r="AC44" s="18">
        <f>(X44-C44)^2</f>
        <v>1627383.166214087</v>
      </c>
      <c r="AD44" s="16">
        <f t="shared" si="2"/>
        <v>2527.6239592969473</v>
      </c>
      <c r="AE44" s="18">
        <f t="shared" si="3"/>
        <v>177766.76305323388</v>
      </c>
      <c r="AF44" s="16">
        <f t="shared" si="4"/>
        <v>2527.6265549834625</v>
      </c>
      <c r="AG44" s="18">
        <f t="shared" si="5"/>
        <v>177768.9518672227</v>
      </c>
      <c r="AH44" s="16">
        <f t="shared" si="6"/>
        <v>2477.9520549718522</v>
      </c>
      <c r="AI44" s="18">
        <f t="shared" si="7"/>
        <v>138348.33119778379</v>
      </c>
      <c r="AJ44" s="16">
        <f t="shared" si="8"/>
        <v>2311.0287314096709</v>
      </c>
      <c r="AK44" s="18">
        <f t="shared" si="9"/>
        <v>42036.78070345895</v>
      </c>
      <c r="DA44">
        <f t="shared" si="14"/>
        <v>2.3255813953488372E-2</v>
      </c>
      <c r="DB44">
        <f t="shared" si="15"/>
        <v>7.6525456926939208</v>
      </c>
      <c r="KH44" s="83">
        <f>Historia!A44</f>
        <v>43</v>
      </c>
      <c r="KI44" s="83">
        <f>Historia!C44</f>
        <v>2106</v>
      </c>
    </row>
    <row r="45" spans="1:295" ht="27.75" thickBot="1" x14ac:dyDescent="0.25">
      <c r="A45" s="72">
        <v>44</v>
      </c>
      <c r="B45" s="61"/>
      <c r="C45" s="90">
        <v>2515</v>
      </c>
      <c r="E45" s="16">
        <f t="shared" si="27"/>
        <v>2427.313597821767</v>
      </c>
      <c r="F45" s="18">
        <f t="shared" si="16"/>
        <v>7688.9051269628317</v>
      </c>
      <c r="G45" s="16">
        <f t="shared" si="17"/>
        <v>2471.8533209374709</v>
      </c>
      <c r="H45" s="17">
        <f t="shared" si="18"/>
        <v>2474.824237557908</v>
      </c>
      <c r="I45" s="17">
        <f t="shared" si="19"/>
        <v>5.8626082304128131</v>
      </c>
      <c r="J45" s="18">
        <f t="shared" si="20"/>
        <v>1861.6359141248847</v>
      </c>
      <c r="K45" s="16">
        <f t="shared" si="28"/>
        <v>2436.6421380354118</v>
      </c>
      <c r="L45" s="17">
        <f t="shared" si="21"/>
        <v>2456.8226833814997</v>
      </c>
      <c r="M45" s="18">
        <f t="shared" si="22"/>
        <v>6139.9545316614594</v>
      </c>
      <c r="N45" s="16">
        <f t="shared" si="23"/>
        <v>2464.8551545950027</v>
      </c>
      <c r="O45" s="17">
        <f t="shared" si="24"/>
        <v>2211.978428730667</v>
      </c>
      <c r="P45" s="17">
        <f t="shared" si="25"/>
        <v>2340.2506599710882</v>
      </c>
      <c r="Q45" s="18">
        <f t="shared" si="26"/>
        <v>2514.5055206910829</v>
      </c>
      <c r="R45" s="16">
        <f>S44+T44+V45</f>
        <v>2542.5577544764647</v>
      </c>
      <c r="S45" s="17">
        <f>$BB$7*(C45-V45)+(1-$BB$7)*(S44+T44)</f>
        <v>1.6511329409133906E-2</v>
      </c>
      <c r="T45" s="17">
        <f>$BC$7*(S45-S44)+(1-$BC$20)*T44</f>
        <v>1.6511329409138968E-7</v>
      </c>
      <c r="U45" s="17">
        <f>$BD$7*(C45-S45)+(1-$BD$7)*V45</f>
        <v>2524.6286062852128</v>
      </c>
      <c r="V45" s="17">
        <f>U33</f>
        <v>2542.5409675695109</v>
      </c>
      <c r="W45" s="18">
        <f>(R45-C45)^2</f>
        <v>759.42983178510758</v>
      </c>
      <c r="X45" s="16">
        <f>(Y44+Z44)*AB45</f>
        <v>2531.9036172011406</v>
      </c>
      <c r="Y45" s="17">
        <f>$BB$8*C45/AB45+(1-$BB$8)*(Y44+Z44)</f>
        <v>2372.1840960765212</v>
      </c>
      <c r="Z45" s="17">
        <f>$BC$8*(Y45-Y44)+(1-$BC$8)*Z44</f>
        <v>2.4587043533050067E-3</v>
      </c>
      <c r="AA45" s="17">
        <f>$BD$8*C45/Y45+(1-$BD$8)*AB45</f>
        <v>1.0624267914101322</v>
      </c>
      <c r="AB45" s="17">
        <f>AA33</f>
        <v>1.0665541024810175</v>
      </c>
      <c r="AC45" s="18">
        <f>(X45-C45)^2</f>
        <v>285.73227448269654</v>
      </c>
      <c r="AD45" s="16">
        <f t="shared" si="2"/>
        <v>2536.9972247918595</v>
      </c>
      <c r="AE45" s="18">
        <f t="shared" si="3"/>
        <v>483.87789854359738</v>
      </c>
      <c r="AF45" s="16">
        <f t="shared" si="4"/>
        <v>2536.9999701305114</v>
      </c>
      <c r="AG45" s="18">
        <f t="shared" si="5"/>
        <v>483.99868574339507</v>
      </c>
      <c r="AH45" s="16">
        <f t="shared" si="6"/>
        <v>2488.0751874307375</v>
      </c>
      <c r="AI45" s="18">
        <f t="shared" si="7"/>
        <v>724.94553188991517</v>
      </c>
      <c r="AJ45" s="16">
        <f t="shared" si="8"/>
        <v>2311.1612777053142</v>
      </c>
      <c r="AK45" s="18">
        <f t="shared" si="9"/>
        <v>41550.224706730034</v>
      </c>
      <c r="DA45">
        <f t="shared" si="14"/>
        <v>2.2727272727272728E-2</v>
      </c>
      <c r="DB45">
        <f t="shared" si="15"/>
        <v>7.8300280825338398</v>
      </c>
      <c r="KH45" s="83">
        <f>Historia!A45</f>
        <v>44</v>
      </c>
      <c r="KI45" s="83">
        <f>Historia!C45</f>
        <v>2515</v>
      </c>
    </row>
    <row r="46" spans="1:295" ht="27.75" thickBot="1" x14ac:dyDescent="0.25">
      <c r="A46" s="73">
        <v>45</v>
      </c>
      <c r="B46" s="61"/>
      <c r="C46" s="90">
        <v>1976</v>
      </c>
      <c r="E46" s="16">
        <f t="shared" si="27"/>
        <v>2435.3155846428667</v>
      </c>
      <c r="F46" s="18">
        <f t="shared" si="16"/>
        <v>210970.80629581847</v>
      </c>
      <c r="G46" s="16">
        <f t="shared" si="17"/>
        <v>2480.6868457883206</v>
      </c>
      <c r="H46" s="17">
        <f t="shared" si="18"/>
        <v>2445.9360243845354</v>
      </c>
      <c r="I46" s="17">
        <f t="shared" si="19"/>
        <v>5.0385562112911044</v>
      </c>
      <c r="J46" s="18">
        <f t="shared" si="20"/>
        <v>254708.81231176414</v>
      </c>
      <c r="K46" s="16">
        <f t="shared" si="28"/>
        <v>2440.1089036517369</v>
      </c>
      <c r="L46" s="17">
        <f t="shared" si="21"/>
        <v>2374.2233523074569</v>
      </c>
      <c r="M46" s="18">
        <f t="shared" si="22"/>
        <v>215397.07444881721</v>
      </c>
      <c r="N46" s="16">
        <f t="shared" si="23"/>
        <v>2473.4880895117931</v>
      </c>
      <c r="O46" s="17">
        <f t="shared" si="24"/>
        <v>2216.252745802859</v>
      </c>
      <c r="P46" s="17">
        <f t="shared" si="25"/>
        <v>2326.6765707380541</v>
      </c>
      <c r="Q46" s="18">
        <f t="shared" si="26"/>
        <v>247494.39920609383</v>
      </c>
      <c r="R46" s="16">
        <f>S45+T45+V46</f>
        <v>3020.3105787171494</v>
      </c>
      <c r="S46" s="17">
        <f>$BB$7*(C46-V46)+(1-$BB$7)*(S45+T45)</f>
        <v>6.0683887352605548E-3</v>
      </c>
      <c r="T46" s="17">
        <f>$BC$7*(S46-S45)+(1-$BC$20)*T45</f>
        <v>6.06838873526242E-8</v>
      </c>
      <c r="U46" s="17">
        <f>$BD$7*(C46-S46)+(1-$BD$7)*V46</f>
        <v>2341.4989790752416</v>
      </c>
      <c r="V46" s="17">
        <f>U34</f>
        <v>3020.2940672226268</v>
      </c>
      <c r="W46" s="18">
        <f>(R46-C46)^2</f>
        <v>1090584.5848205474</v>
      </c>
      <c r="X46" s="16">
        <f>(Y45+Z45)*AB46</f>
        <v>2992.6808432395242</v>
      </c>
      <c r="Y46" s="17">
        <f>$BB$8*C46/AB46+(1-$BB$8)*(Y45+Z45)</f>
        <v>2284.4192994808682</v>
      </c>
      <c r="Z46" s="17">
        <f>$BC$8*(Y46-Y45)+(1-$BC$8)*Z45</f>
        <v>1.5810318003052835E-3</v>
      </c>
      <c r="AA46" s="17">
        <f>$BD$8*C46/Y46+(1-$BD$8)*AB46</f>
        <v>1.0037932568539285</v>
      </c>
      <c r="AB46" s="17">
        <f>AA34</f>
        <v>1.261570611808803</v>
      </c>
      <c r="AC46" s="18">
        <f>(X46-C46)^2</f>
        <v>1033639.9370102299</v>
      </c>
      <c r="AD46" s="16">
        <f t="shared" si="2"/>
        <v>2546.3704902867712</v>
      </c>
      <c r="AE46" s="18">
        <f t="shared" si="3"/>
        <v>325322.49618997175</v>
      </c>
      <c r="AF46" s="16">
        <f t="shared" si="4"/>
        <v>2546.3733852775608</v>
      </c>
      <c r="AG46" s="18">
        <f t="shared" si="5"/>
        <v>325325.79863298486</v>
      </c>
      <c r="AH46" s="16">
        <f t="shared" si="6"/>
        <v>2498.2396757385259</v>
      </c>
      <c r="AI46" s="18">
        <f t="shared" si="7"/>
        <v>272734.27891548065</v>
      </c>
      <c r="AJ46" s="16">
        <f t="shared" si="8"/>
        <v>2311.2879401572181</v>
      </c>
      <c r="AK46" s="18">
        <f t="shared" si="9"/>
        <v>112418.0028148703</v>
      </c>
      <c r="DA46">
        <f t="shared" si="14"/>
        <v>2.2222222222222223E-2</v>
      </c>
      <c r="DB46">
        <f t="shared" si="15"/>
        <v>7.5888298783078127</v>
      </c>
      <c r="KH46" s="83">
        <f>Historia!A46</f>
        <v>45</v>
      </c>
      <c r="KI46" s="83">
        <f>Historia!C46</f>
        <v>1976</v>
      </c>
    </row>
    <row r="47" spans="1:295" ht="27.75" thickBot="1" x14ac:dyDescent="0.25">
      <c r="A47" s="72">
        <v>46</v>
      </c>
      <c r="B47" s="61"/>
      <c r="C47" s="90">
        <v>2433</v>
      </c>
      <c r="E47" s="16">
        <f t="shared" si="27"/>
        <v>2393.3998809107488</v>
      </c>
      <c r="F47" s="18">
        <f t="shared" si="16"/>
        <v>1568.1694318828745</v>
      </c>
      <c r="G47" s="16">
        <f t="shared" si="17"/>
        <v>2450.9745805958264</v>
      </c>
      <c r="H47" s="17">
        <f t="shared" si="18"/>
        <v>2449.7369191721018</v>
      </c>
      <c r="I47" s="17">
        <f t="shared" si="19"/>
        <v>5.0092073396958483</v>
      </c>
      <c r="J47" s="18">
        <f t="shared" si="20"/>
        <v>323.08554759585928</v>
      </c>
      <c r="K47" s="16">
        <f t="shared" si="28"/>
        <v>2428.7905889037529</v>
      </c>
      <c r="L47" s="17">
        <f t="shared" si="21"/>
        <v>2384.3204462050148</v>
      </c>
      <c r="M47" s="18">
        <f t="shared" si="22"/>
        <v>17.719141777208169</v>
      </c>
      <c r="N47" s="16">
        <f t="shared" si="23"/>
        <v>2441.3747127454408</v>
      </c>
      <c r="O47" s="17">
        <f t="shared" si="24"/>
        <v>2220.5154325828921</v>
      </c>
      <c r="P47" s="17">
        <f t="shared" si="25"/>
        <v>2330.6387975092521</v>
      </c>
      <c r="Q47" s="18">
        <f t="shared" si="26"/>
        <v>70.13581356864816</v>
      </c>
      <c r="R47" s="16">
        <f>S46+T46+V47</f>
        <v>1968.860884452854</v>
      </c>
      <c r="S47" s="17">
        <f>$BB$7*(C47-V47)+(1-$BB$7)*(S46+T46)</f>
        <v>1.0709840574617571E-2</v>
      </c>
      <c r="T47" s="17">
        <f>$BC$7*(S47-S46)+(1-$BC$20)*T46</f>
        <v>1.0709840574620856E-7</v>
      </c>
      <c r="U47" s="17">
        <f>$BD$7*(C47-S47)+(1-$BD$7)*V47</f>
        <v>2270.5422242048285</v>
      </c>
      <c r="V47" s="17">
        <f>U35</f>
        <v>1968.8548160034347</v>
      </c>
      <c r="W47" s="18">
        <f>(R47-C47)^2</f>
        <v>215425.11858088698</v>
      </c>
      <c r="X47" s="16">
        <f>(Y46+Z46)*AB47</f>
        <v>1897.6218846108034</v>
      </c>
      <c r="Y47" s="17">
        <f>$BB$8*C47/AB47+(1-$BB$8)*(Y46+Z46)</f>
        <v>2354.6126992701161</v>
      </c>
      <c r="Z47" s="17">
        <f>$BC$8*(Y47-Y46)+(1-$BC$8)*Z46</f>
        <v>2.2829499878794877E-3</v>
      </c>
      <c r="AA47" s="17">
        <f>$BD$8*C47/Y47+(1-$BD$8)*AB47</f>
        <v>0.96237698885726564</v>
      </c>
      <c r="AB47" s="17">
        <f>AA35</f>
        <v>0.83067962685796326</v>
      </c>
      <c r="AC47" s="18">
        <f>(X47-C47)^2</f>
        <v>286629.72643768793</v>
      </c>
      <c r="AD47" s="16">
        <f t="shared" si="2"/>
        <v>2555.7437557816834</v>
      </c>
      <c r="AE47" s="18">
        <f t="shared" si="3"/>
        <v>15066.029583393531</v>
      </c>
      <c r="AF47" s="16">
        <f t="shared" si="4"/>
        <v>2555.7468004246098</v>
      </c>
      <c r="AG47" s="18">
        <f t="shared" si="5"/>
        <v>15066.777014478983</v>
      </c>
      <c r="AH47" s="16">
        <f t="shared" si="6"/>
        <v>2508.445688845517</v>
      </c>
      <c r="AI47" s="18">
        <f t="shared" si="7"/>
        <v>5692.0519653745678</v>
      </c>
      <c r="AJ47" s="16">
        <f t="shared" si="8"/>
        <v>2311.4091020415262</v>
      </c>
      <c r="AK47" s="18">
        <f t="shared" si="9"/>
        <v>14784.346466347979</v>
      </c>
      <c r="DA47">
        <f t="shared" si="14"/>
        <v>2.1739130434782608E-2</v>
      </c>
      <c r="DB47">
        <f t="shared" si="15"/>
        <v>7.7968803427835223</v>
      </c>
      <c r="KH47" s="83">
        <f>Historia!A47</f>
        <v>46</v>
      </c>
      <c r="KI47" s="83">
        <f>Historia!C47</f>
        <v>2433</v>
      </c>
    </row>
    <row r="48" spans="1:295" ht="27.75" thickBot="1" x14ac:dyDescent="0.25">
      <c r="A48" s="73">
        <v>47</v>
      </c>
      <c r="B48" s="61"/>
      <c r="C48" s="90">
        <v>3002</v>
      </c>
      <c r="E48" s="16">
        <f t="shared" si="27"/>
        <v>2397.0136639283492</v>
      </c>
      <c r="F48" s="18">
        <f t="shared" si="16"/>
        <v>366008.46683340048</v>
      </c>
      <c r="G48" s="16">
        <f t="shared" si="17"/>
        <v>2454.7461265117977</v>
      </c>
      <c r="H48" s="17">
        <f t="shared" si="18"/>
        <v>2492.4279519424031</v>
      </c>
      <c r="I48" s="17">
        <f t="shared" si="19"/>
        <v>5.9027627457530887</v>
      </c>
      <c r="J48" s="18">
        <f t="shared" si="20"/>
        <v>299486.80204784137</v>
      </c>
      <c r="K48" s="16">
        <f t="shared" si="28"/>
        <v>2421.1511738623281</v>
      </c>
      <c r="L48" s="17">
        <f t="shared" si="21"/>
        <v>2490.4300781441102</v>
      </c>
      <c r="M48" s="18">
        <f t="shared" si="22"/>
        <v>337385.35882551147</v>
      </c>
      <c r="N48" s="16">
        <f t="shared" si="23"/>
        <v>2445.0248492156452</v>
      </c>
      <c r="O48" s="17">
        <f t="shared" si="24"/>
        <v>2225.5516126068906</v>
      </c>
      <c r="P48" s="17">
        <f t="shared" si="25"/>
        <v>2355.6576042587849</v>
      </c>
      <c r="Q48" s="18">
        <f t="shared" si="26"/>
        <v>310221.31859125476</v>
      </c>
      <c r="R48" s="16">
        <f>S47+T47+V48</f>
        <v>2446.3644222937155</v>
      </c>
      <c r="S48" s="17">
        <f>$BB$7*(C48-V48)+(1-$BB$7)*(S47+T47)</f>
        <v>1.6266303450084008E-2</v>
      </c>
      <c r="T48" s="17">
        <f>$BC$7*(S48-S47)+(1-$BC$20)*T47</f>
        <v>1.6266303450088994E-7</v>
      </c>
      <c r="U48" s="17">
        <f>$BD$7*(C48-S48)+(1-$BD$7)*V48</f>
        <v>2807.5132262238722</v>
      </c>
      <c r="V48" s="17">
        <f>U36</f>
        <v>2446.3537123460424</v>
      </c>
      <c r="W48" s="18">
        <f>(R48-C48)^2</f>
        <v>308730.89521299652</v>
      </c>
      <c r="X48" s="16">
        <f>(Y47+Z47)*AB48</f>
        <v>2453.7132461011852</v>
      </c>
      <c r="Y48" s="17">
        <f>$BB$8*C48/AB48+(1-$BB$8)*(Y47+Z47)</f>
        <v>2411.9161258416179</v>
      </c>
      <c r="Z48" s="17">
        <f>$BC$8*(Y48-Y47)+(1-$BC$8)*Z47</f>
        <v>2.8559614240944056E-3</v>
      </c>
      <c r="AA48" s="17">
        <f>$BD$8*C48/Y48+(1-$BD$8)*AB48</f>
        <v>1.173755204068474</v>
      </c>
      <c r="AB48" s="17">
        <f>AA36</f>
        <v>1.0420868229538078</v>
      </c>
      <c r="AC48" s="18">
        <f>(X48-C48)^2</f>
        <v>300618.36450089951</v>
      </c>
      <c r="AD48" s="16">
        <f t="shared" si="2"/>
        <v>2565.1170212765956</v>
      </c>
      <c r="AE48" s="18">
        <f t="shared" si="3"/>
        <v>190866.73709823468</v>
      </c>
      <c r="AF48" s="16">
        <f t="shared" si="4"/>
        <v>2565.1202155716587</v>
      </c>
      <c r="AG48" s="18">
        <f t="shared" si="5"/>
        <v>190863.94604215396</v>
      </c>
      <c r="AH48" s="16">
        <f t="shared" si="6"/>
        <v>2518.6933963922179</v>
      </c>
      <c r="AI48" s="18">
        <f t="shared" si="7"/>
        <v>233585.27309088982</v>
      </c>
      <c r="AJ48" s="16">
        <f t="shared" si="8"/>
        <v>2311.5251140528258</v>
      </c>
      <c r="AK48" s="18">
        <f t="shared" si="9"/>
        <v>476755.56812376325</v>
      </c>
      <c r="DA48">
        <f t="shared" si="14"/>
        <v>2.1276595744680851E-2</v>
      </c>
      <c r="DB48">
        <f t="shared" si="15"/>
        <v>8.007034012193408</v>
      </c>
      <c r="KH48" s="83">
        <f>Historia!A48</f>
        <v>47</v>
      </c>
      <c r="KI48" s="83">
        <f>Historia!C48</f>
        <v>3002</v>
      </c>
    </row>
    <row r="49" spans="1:295" ht="27.75" thickBot="1" x14ac:dyDescent="0.25">
      <c r="A49" s="72">
        <v>48</v>
      </c>
      <c r="B49" s="61"/>
      <c r="C49" s="84"/>
      <c r="E49" s="16">
        <f t="shared" si="27"/>
        <v>2452.2228248464917</v>
      </c>
      <c r="K49" s="16">
        <f t="shared" si="28"/>
        <v>2433.0524242587817</v>
      </c>
      <c r="KH49" s="83">
        <f>Historia!A49</f>
        <v>48</v>
      </c>
      <c r="KI49" s="83">
        <f>Historia!C49</f>
        <v>0</v>
      </c>
    </row>
    <row r="50" spans="1:295" ht="27.75" thickBot="1" x14ac:dyDescent="0.25">
      <c r="A50" s="73">
        <v>49</v>
      </c>
      <c r="B50" s="61"/>
      <c r="C50" s="76"/>
      <c r="KH50" s="83">
        <f>Historia!A50</f>
        <v>49</v>
      </c>
      <c r="KI50" s="83">
        <f>Historia!C50</f>
        <v>0</v>
      </c>
    </row>
    <row r="51" spans="1:295" ht="27.75" thickBot="1" x14ac:dyDescent="0.25">
      <c r="A51" s="72">
        <v>50</v>
      </c>
      <c r="B51" s="61"/>
      <c r="C51" s="76"/>
      <c r="KH51" s="83">
        <f>Historia!A51</f>
        <v>50</v>
      </c>
      <c r="KI51" s="83">
        <f>Historia!C51</f>
        <v>0</v>
      </c>
    </row>
    <row r="52" spans="1:295" ht="27.75" thickBot="1" x14ac:dyDescent="0.25">
      <c r="A52" s="72">
        <v>51</v>
      </c>
      <c r="B52" s="61"/>
      <c r="C52" s="76"/>
      <c r="KH52" s="83">
        <f>Historia!A52</f>
        <v>51</v>
      </c>
      <c r="KI52" s="83">
        <f>Historia!C52</f>
        <v>0</v>
      </c>
    </row>
    <row r="53" spans="1:295" ht="27.75" thickBot="1" x14ac:dyDescent="0.25">
      <c r="A53" s="73">
        <v>52</v>
      </c>
      <c r="B53" s="61"/>
      <c r="C53" s="76"/>
      <c r="KH53" s="83">
        <f>Historia!A53</f>
        <v>52</v>
      </c>
      <c r="KI53" s="83">
        <f>Historia!C53</f>
        <v>0</v>
      </c>
    </row>
    <row r="54" spans="1:295" ht="27.75" thickBot="1" x14ac:dyDescent="0.25">
      <c r="A54" s="72">
        <v>53</v>
      </c>
      <c r="B54" s="61"/>
      <c r="C54" s="76"/>
      <c r="KH54" s="83">
        <f>Historia!A54</f>
        <v>53</v>
      </c>
      <c r="KI54" s="83">
        <f>Historia!C54</f>
        <v>0</v>
      </c>
    </row>
    <row r="55" spans="1:295" ht="27.75" thickBot="1" x14ac:dyDescent="0.25">
      <c r="A55" s="73">
        <v>54</v>
      </c>
      <c r="B55" s="61"/>
      <c r="C55" s="76"/>
      <c r="KH55" s="83">
        <f>Historia!A55</f>
        <v>54</v>
      </c>
      <c r="KI55" s="83">
        <f>Historia!C55</f>
        <v>0</v>
      </c>
    </row>
    <row r="56" spans="1:295" ht="27.75" thickBot="1" x14ac:dyDescent="0.25">
      <c r="A56" s="72">
        <v>55</v>
      </c>
      <c r="B56" s="61"/>
      <c r="C56" s="76"/>
      <c r="KH56" s="83">
        <f>Historia!A56</f>
        <v>55</v>
      </c>
      <c r="KI56" s="83">
        <f>Historia!C56</f>
        <v>0</v>
      </c>
    </row>
    <row r="57" spans="1:295" ht="27.75" thickBot="1" x14ac:dyDescent="0.25">
      <c r="A57" s="73">
        <v>56</v>
      </c>
      <c r="B57" s="61"/>
      <c r="C57" s="76"/>
      <c r="KH57" s="83">
        <f>Historia!A57</f>
        <v>56</v>
      </c>
      <c r="KI57" s="83">
        <f>Historia!C57</f>
        <v>0</v>
      </c>
    </row>
    <row r="58" spans="1:295" ht="27.75" thickBot="1" x14ac:dyDescent="0.25">
      <c r="A58" s="72">
        <v>57</v>
      </c>
      <c r="B58" s="61"/>
      <c r="C58" s="76"/>
      <c r="KH58" s="83">
        <f>Historia!A58</f>
        <v>57</v>
      </c>
      <c r="KI58" s="83">
        <f>Historia!C58</f>
        <v>0</v>
      </c>
    </row>
    <row r="59" spans="1:295" ht="27.75" thickBot="1" x14ac:dyDescent="0.25">
      <c r="A59" s="73">
        <v>58</v>
      </c>
      <c r="B59" s="61"/>
      <c r="C59" s="76"/>
      <c r="KH59" s="83">
        <f>Historia!A59</f>
        <v>58</v>
      </c>
      <c r="KI59" s="83">
        <f>Historia!C59</f>
        <v>0</v>
      </c>
    </row>
    <row r="60" spans="1:295" ht="27.75" thickBot="1" x14ac:dyDescent="0.25">
      <c r="A60" s="72">
        <v>59</v>
      </c>
      <c r="B60" s="61"/>
      <c r="C60" s="76"/>
      <c r="KH60" s="83">
        <f>Historia!A60</f>
        <v>59</v>
      </c>
      <c r="KI60" s="83">
        <f>Historia!C60</f>
        <v>0</v>
      </c>
    </row>
    <row r="61" spans="1:295" ht="27.75" thickBot="1" x14ac:dyDescent="0.25">
      <c r="A61" s="73">
        <v>60</v>
      </c>
      <c r="B61" s="61"/>
      <c r="C61" s="76"/>
      <c r="KH61" s="83">
        <f>Historia!A61</f>
        <v>60</v>
      </c>
      <c r="KI61" s="83">
        <f>Historia!C61</f>
        <v>0</v>
      </c>
    </row>
    <row r="62" spans="1:295" ht="27.75" thickBot="1" x14ac:dyDescent="0.25">
      <c r="A62" s="72">
        <v>61</v>
      </c>
      <c r="B62" s="61"/>
      <c r="C62" s="76"/>
      <c r="KH62" s="83">
        <f>Historia!A62</f>
        <v>61</v>
      </c>
      <c r="KI62" s="83">
        <f>Historia!C62</f>
        <v>0</v>
      </c>
    </row>
    <row r="63" spans="1:295" ht="27.75" thickBot="1" x14ac:dyDescent="0.25">
      <c r="A63" s="73">
        <v>62</v>
      </c>
      <c r="B63" s="61"/>
      <c r="C63" s="76"/>
      <c r="KH63" s="83">
        <f>Historia!A63</f>
        <v>62</v>
      </c>
      <c r="KI63" s="83">
        <f>Historia!C63</f>
        <v>0</v>
      </c>
    </row>
    <row r="64" spans="1:295" ht="27.75" thickBot="1" x14ac:dyDescent="0.25">
      <c r="A64" s="72">
        <v>63</v>
      </c>
      <c r="B64" s="61"/>
      <c r="C64" s="76"/>
      <c r="KH64" s="83">
        <f>Historia!A64</f>
        <v>63</v>
      </c>
      <c r="KI64" s="83">
        <f>Historia!C64</f>
        <v>0</v>
      </c>
    </row>
    <row r="65" spans="1:295" ht="27.75" thickBot="1" x14ac:dyDescent="0.25">
      <c r="A65" s="73">
        <v>64</v>
      </c>
      <c r="B65" s="61"/>
      <c r="C65" s="76"/>
      <c r="KH65" s="83">
        <f>Historia!A65</f>
        <v>64</v>
      </c>
      <c r="KI65" s="83">
        <f>Historia!C65</f>
        <v>0</v>
      </c>
    </row>
    <row r="66" spans="1:295" ht="27.75" thickBot="1" x14ac:dyDescent="0.25">
      <c r="A66" s="72">
        <v>65</v>
      </c>
      <c r="B66" s="61"/>
      <c r="C66" s="76"/>
      <c r="KH66" s="83">
        <f>Historia!A66</f>
        <v>65</v>
      </c>
      <c r="KI66" s="83">
        <f>Historia!C66</f>
        <v>0</v>
      </c>
    </row>
    <row r="67" spans="1:295" ht="27.75" thickBot="1" x14ac:dyDescent="0.25">
      <c r="A67" s="73">
        <v>66</v>
      </c>
      <c r="B67" s="61"/>
      <c r="C67" s="76"/>
      <c r="KH67" s="83">
        <f>Historia!A67</f>
        <v>66</v>
      </c>
      <c r="KI67" s="83">
        <f>Historia!C67</f>
        <v>0</v>
      </c>
    </row>
    <row r="68" spans="1:295" ht="27.75" thickBot="1" x14ac:dyDescent="0.25">
      <c r="A68" s="72">
        <v>67</v>
      </c>
      <c r="B68" s="61"/>
      <c r="C68" s="76"/>
      <c r="KH68" s="83">
        <f>Historia!A68</f>
        <v>67</v>
      </c>
      <c r="KI68" s="83">
        <f>Historia!C68</f>
        <v>0</v>
      </c>
    </row>
    <row r="69" spans="1:295" ht="27.75" thickBot="1" x14ac:dyDescent="0.25">
      <c r="A69" s="73">
        <v>68</v>
      </c>
      <c r="B69" s="61"/>
      <c r="C69" s="76"/>
      <c r="KH69" s="83">
        <f>Historia!A69</f>
        <v>68</v>
      </c>
      <c r="KI69" s="83">
        <f>Historia!C69</f>
        <v>0</v>
      </c>
    </row>
    <row r="70" spans="1:295" ht="27.75" thickBot="1" x14ac:dyDescent="0.25">
      <c r="A70" s="72">
        <v>69</v>
      </c>
      <c r="B70" s="61"/>
      <c r="C70" s="76"/>
      <c r="KH70" s="83">
        <f>Historia!A70</f>
        <v>69</v>
      </c>
      <c r="KI70" s="83">
        <f>Historia!C70</f>
        <v>0</v>
      </c>
    </row>
    <row r="71" spans="1:295" ht="27.75" thickBot="1" x14ac:dyDescent="0.25">
      <c r="A71" s="73">
        <v>70</v>
      </c>
      <c r="B71" s="61"/>
      <c r="C71" s="76"/>
      <c r="KH71" s="83">
        <f>Historia!A71</f>
        <v>70</v>
      </c>
      <c r="KI71" s="83">
        <f>Historia!C71</f>
        <v>0</v>
      </c>
    </row>
    <row r="72" spans="1:295" ht="27.75" thickBot="1" x14ac:dyDescent="0.25">
      <c r="A72" s="72">
        <v>71</v>
      </c>
      <c r="B72" s="61"/>
      <c r="C72" s="76"/>
      <c r="KH72" s="83">
        <f>Historia!A72</f>
        <v>71</v>
      </c>
      <c r="KI72" s="83">
        <f>Historia!C72</f>
        <v>0</v>
      </c>
    </row>
    <row r="73" spans="1:295" ht="27.75" thickBot="1" x14ac:dyDescent="0.25">
      <c r="A73" s="73">
        <v>72</v>
      </c>
      <c r="B73" s="61"/>
      <c r="C73" s="76"/>
      <c r="KH73" s="83">
        <f>Historia!A73</f>
        <v>72</v>
      </c>
      <c r="KI73" s="83">
        <f>Historia!C73</f>
        <v>0</v>
      </c>
    </row>
    <row r="74" spans="1:295" ht="27.75" thickBot="1" x14ac:dyDescent="0.25">
      <c r="A74" s="72">
        <v>73</v>
      </c>
      <c r="B74" s="61"/>
      <c r="C74" s="76"/>
      <c r="KH74" s="83">
        <f>Historia!A74</f>
        <v>73</v>
      </c>
      <c r="KI74" s="83">
        <f>Historia!C74</f>
        <v>0</v>
      </c>
    </row>
    <row r="75" spans="1:295" ht="27.75" thickBot="1" x14ac:dyDescent="0.25">
      <c r="A75" s="73">
        <v>74</v>
      </c>
      <c r="B75" s="61"/>
      <c r="C75" s="76"/>
      <c r="KH75" s="83">
        <f>Historia!A75</f>
        <v>74</v>
      </c>
      <c r="KI75" s="83">
        <f>Historia!C75</f>
        <v>0</v>
      </c>
    </row>
    <row r="76" spans="1:295" ht="27.75" thickBot="1" x14ac:dyDescent="0.25">
      <c r="A76" s="72">
        <v>75</v>
      </c>
      <c r="B76" s="61"/>
      <c r="C76" s="76"/>
      <c r="KH76" s="83">
        <f>Historia!A76</f>
        <v>75</v>
      </c>
      <c r="KI76" s="83">
        <f>Historia!C76</f>
        <v>0</v>
      </c>
    </row>
    <row r="77" spans="1:295" ht="27.75" thickBot="1" x14ac:dyDescent="0.25">
      <c r="A77" s="72">
        <v>76</v>
      </c>
      <c r="B77" s="61"/>
      <c r="C77" s="76"/>
      <c r="KH77" s="83">
        <f>Historia!A77</f>
        <v>76</v>
      </c>
      <c r="KI77" s="83">
        <f>Historia!C77</f>
        <v>0</v>
      </c>
    </row>
    <row r="78" spans="1:295" ht="27.75" thickBot="1" x14ac:dyDescent="0.25">
      <c r="A78" s="73">
        <v>77</v>
      </c>
      <c r="B78" s="61"/>
      <c r="C78" s="76"/>
      <c r="KH78" s="83">
        <f>Historia!A78</f>
        <v>77</v>
      </c>
      <c r="KI78" s="83">
        <f>Historia!C78</f>
        <v>0</v>
      </c>
    </row>
    <row r="79" spans="1:295" ht="27.75" thickBot="1" x14ac:dyDescent="0.25">
      <c r="A79" s="72">
        <v>78</v>
      </c>
      <c r="B79" s="61"/>
      <c r="C79" s="76"/>
      <c r="KH79" s="83">
        <f>Historia!A79</f>
        <v>78</v>
      </c>
      <c r="KI79" s="83">
        <f>Historia!C79</f>
        <v>0</v>
      </c>
    </row>
    <row r="80" spans="1:295" ht="27.75" thickBot="1" x14ac:dyDescent="0.25">
      <c r="A80" s="73">
        <v>79</v>
      </c>
      <c r="B80" s="61"/>
      <c r="C80" s="76"/>
      <c r="KH80" s="83">
        <f>Historia!A80</f>
        <v>79</v>
      </c>
      <c r="KI80" s="83">
        <f>Historia!C80</f>
        <v>0</v>
      </c>
    </row>
    <row r="81" spans="1:295" ht="27.75" thickBot="1" x14ac:dyDescent="0.25">
      <c r="A81" s="72">
        <v>80</v>
      </c>
      <c r="B81" s="61"/>
      <c r="C81" s="76"/>
      <c r="KH81" s="83">
        <f>Historia!A81</f>
        <v>80</v>
      </c>
      <c r="KI81" s="83">
        <f>Historia!C81</f>
        <v>0</v>
      </c>
    </row>
    <row r="82" spans="1:295" ht="27.75" thickBot="1" x14ac:dyDescent="0.25">
      <c r="A82" s="73">
        <v>81</v>
      </c>
      <c r="B82" s="61"/>
      <c r="C82" s="76"/>
      <c r="KH82" s="83">
        <f>Historia!A82</f>
        <v>81</v>
      </c>
      <c r="KI82" s="83">
        <f>Historia!C82</f>
        <v>0</v>
      </c>
    </row>
    <row r="83" spans="1:295" ht="27.75" thickBot="1" x14ac:dyDescent="0.25">
      <c r="A83" s="72">
        <v>82</v>
      </c>
      <c r="B83" s="61"/>
      <c r="C83" s="77"/>
      <c r="KH83" s="83">
        <f>Historia!A83</f>
        <v>82</v>
      </c>
      <c r="KI83" s="83">
        <f>Historia!C83</f>
        <v>0</v>
      </c>
    </row>
    <row r="84" spans="1:295" ht="27.75" thickBot="1" x14ac:dyDescent="0.25">
      <c r="A84" s="73">
        <v>83</v>
      </c>
      <c r="B84" s="61"/>
      <c r="C84" s="77"/>
      <c r="KH84" s="83">
        <f>Historia!A84</f>
        <v>83</v>
      </c>
      <c r="KI84" s="83">
        <f>Historia!C84</f>
        <v>0</v>
      </c>
    </row>
    <row r="85" spans="1:295" ht="27.75" thickBot="1" x14ac:dyDescent="0.25">
      <c r="A85" s="72">
        <v>84</v>
      </c>
      <c r="B85" s="61"/>
      <c r="C85" s="77"/>
      <c r="KH85" s="83">
        <f>Historia!A85</f>
        <v>84</v>
      </c>
      <c r="KI85" s="83">
        <f>Historia!C85</f>
        <v>0</v>
      </c>
    </row>
    <row r="86" spans="1:295" ht="27.75" thickBot="1" x14ac:dyDescent="0.25">
      <c r="A86" s="73">
        <v>85</v>
      </c>
      <c r="B86" s="61"/>
      <c r="C86" s="77"/>
      <c r="KH86" s="83">
        <f>Historia!A86</f>
        <v>85</v>
      </c>
      <c r="KI86" s="83">
        <f>Historia!C86</f>
        <v>0</v>
      </c>
    </row>
    <row r="87" spans="1:295" ht="27.75" thickBot="1" x14ac:dyDescent="0.25">
      <c r="A87" s="72">
        <v>86</v>
      </c>
      <c r="B87" s="61"/>
      <c r="C87" s="77"/>
      <c r="KH87" s="83">
        <f>Historia!A87</f>
        <v>86</v>
      </c>
      <c r="KI87" s="83">
        <f>Historia!C87</f>
        <v>0</v>
      </c>
    </row>
    <row r="88" spans="1:295" ht="27.75" thickBot="1" x14ac:dyDescent="0.25">
      <c r="A88" s="73">
        <v>87</v>
      </c>
      <c r="B88" s="61"/>
      <c r="C88" s="77"/>
      <c r="KH88" s="83">
        <f>Historia!A88</f>
        <v>87</v>
      </c>
      <c r="KI88" s="83">
        <f>Historia!C88</f>
        <v>0</v>
      </c>
    </row>
    <row r="89" spans="1:295" ht="27.75" thickBot="1" x14ac:dyDescent="0.25">
      <c r="A89" s="72">
        <v>88</v>
      </c>
      <c r="B89" s="61"/>
      <c r="C89" s="77"/>
      <c r="KH89" s="83">
        <f>Historia!A89</f>
        <v>88</v>
      </c>
      <c r="KI89" s="83">
        <f>Historia!C89</f>
        <v>0</v>
      </c>
    </row>
    <row r="90" spans="1:295" ht="27.75" thickBot="1" x14ac:dyDescent="0.25">
      <c r="A90" s="73">
        <v>89</v>
      </c>
      <c r="B90" s="61"/>
      <c r="C90" s="77"/>
      <c r="KH90" s="83">
        <f>Historia!A90</f>
        <v>89</v>
      </c>
      <c r="KI90" s="83">
        <f>Historia!C90</f>
        <v>0</v>
      </c>
    </row>
    <row r="91" spans="1:295" ht="27.75" thickBot="1" x14ac:dyDescent="0.25">
      <c r="A91" s="72">
        <v>90</v>
      </c>
      <c r="B91" s="61"/>
      <c r="C91" s="77"/>
      <c r="KH91" s="83">
        <f>Historia!A91</f>
        <v>90</v>
      </c>
      <c r="KI91" s="83">
        <f>Historia!C91</f>
        <v>0</v>
      </c>
    </row>
    <row r="92" spans="1:295" ht="27.75" thickBot="1" x14ac:dyDescent="0.25">
      <c r="A92" s="73">
        <v>91</v>
      </c>
      <c r="B92" s="61"/>
      <c r="C92" s="77"/>
      <c r="KH92" s="83">
        <f>Historia!A92</f>
        <v>91</v>
      </c>
      <c r="KI92" s="83">
        <f>Historia!C92</f>
        <v>0</v>
      </c>
    </row>
    <row r="93" spans="1:295" ht="27.75" thickBot="1" x14ac:dyDescent="0.25">
      <c r="A93" s="72">
        <v>92</v>
      </c>
      <c r="B93" s="61"/>
      <c r="C93" s="77"/>
      <c r="KH93" s="83">
        <f>Historia!A93</f>
        <v>92</v>
      </c>
      <c r="KI93" s="83">
        <f>Historia!C93</f>
        <v>0</v>
      </c>
    </row>
    <row r="94" spans="1:295" ht="27.75" thickBot="1" x14ac:dyDescent="0.25">
      <c r="A94" s="73">
        <v>93</v>
      </c>
      <c r="B94" s="61"/>
      <c r="C94" s="77"/>
      <c r="KH94" s="83">
        <f>Historia!A94</f>
        <v>93</v>
      </c>
      <c r="KI94" s="83">
        <f>Historia!C94</f>
        <v>0</v>
      </c>
    </row>
    <row r="95" spans="1:295" ht="27.75" thickBot="1" x14ac:dyDescent="0.25">
      <c r="A95" s="72">
        <v>94</v>
      </c>
      <c r="B95" s="61"/>
      <c r="C95" s="78"/>
      <c r="KH95" s="83">
        <f>Historia!A95</f>
        <v>94</v>
      </c>
      <c r="KI95" s="83">
        <f>Historia!C95</f>
        <v>0</v>
      </c>
    </row>
    <row r="96" spans="1:295" ht="27.75" thickBot="1" x14ac:dyDescent="0.25">
      <c r="A96" s="73">
        <v>95</v>
      </c>
      <c r="B96" s="61"/>
      <c r="C96" s="78"/>
      <c r="KH96" s="83">
        <f>Historia!A96</f>
        <v>95</v>
      </c>
      <c r="KI96" s="83">
        <f>Historia!C96</f>
        <v>0</v>
      </c>
    </row>
    <row r="97" spans="1:295" ht="27.75" thickBot="1" x14ac:dyDescent="0.25">
      <c r="A97" s="72">
        <v>96</v>
      </c>
      <c r="B97" s="61"/>
      <c r="C97" s="78"/>
      <c r="KH97" s="83">
        <f>Historia!A97</f>
        <v>96</v>
      </c>
      <c r="KI97" s="83">
        <f>Historia!C97</f>
        <v>0</v>
      </c>
    </row>
    <row r="98" spans="1:295" ht="27.75" thickBot="1" x14ac:dyDescent="0.25">
      <c r="A98" s="73">
        <v>97</v>
      </c>
      <c r="B98" s="61"/>
      <c r="C98" s="78"/>
      <c r="KH98" s="83">
        <f>Historia!A98</f>
        <v>97</v>
      </c>
      <c r="KI98" s="83">
        <f>Historia!C98</f>
        <v>0</v>
      </c>
    </row>
    <row r="99" spans="1:295" ht="27.75" thickBot="1" x14ac:dyDescent="0.25">
      <c r="A99" s="72">
        <v>98</v>
      </c>
      <c r="B99" s="61"/>
      <c r="C99" s="78"/>
      <c r="KH99" s="83">
        <f>Historia!A99</f>
        <v>98</v>
      </c>
      <c r="KI99" s="83">
        <f>Historia!C99</f>
        <v>0</v>
      </c>
    </row>
    <row r="100" spans="1:295" ht="27.75" thickBot="1" x14ac:dyDescent="0.25">
      <c r="A100" s="73">
        <v>99</v>
      </c>
      <c r="B100" s="61"/>
      <c r="C100" s="78"/>
      <c r="KH100" s="83">
        <f>Historia!A100</f>
        <v>99</v>
      </c>
      <c r="KI100" s="83">
        <f>Historia!C100</f>
        <v>0</v>
      </c>
    </row>
    <row r="101" spans="1:295" ht="27.75" thickBot="1" x14ac:dyDescent="0.25">
      <c r="A101" s="72">
        <v>100</v>
      </c>
      <c r="B101" s="61"/>
      <c r="C101" s="78"/>
      <c r="KH101" s="83">
        <f>Historia!A101</f>
        <v>100</v>
      </c>
      <c r="KI101" s="83">
        <f>Historia!C101</f>
        <v>0</v>
      </c>
    </row>
    <row r="102" spans="1:295" ht="27.75" thickBot="1" x14ac:dyDescent="0.25">
      <c r="A102" s="72">
        <v>101</v>
      </c>
      <c r="B102" s="61"/>
      <c r="C102" s="78"/>
      <c r="KH102" s="83">
        <f>Historia!A102</f>
        <v>101</v>
      </c>
      <c r="KI102" s="83">
        <f>Historia!C102</f>
        <v>0</v>
      </c>
    </row>
    <row r="103" spans="1:295" ht="27.75" thickBot="1" x14ac:dyDescent="0.25">
      <c r="A103" s="73">
        <v>102</v>
      </c>
      <c r="B103" s="61"/>
      <c r="C103" s="78"/>
      <c r="KH103" s="83">
        <f>Historia!A103</f>
        <v>102</v>
      </c>
      <c r="KI103" s="83">
        <f>Historia!C103</f>
        <v>0</v>
      </c>
    </row>
    <row r="104" spans="1:295" ht="27.75" thickBot="1" x14ac:dyDescent="0.25">
      <c r="A104" s="72">
        <v>103</v>
      </c>
      <c r="B104" s="61"/>
      <c r="C104" s="78"/>
      <c r="KH104" s="83">
        <f>Historia!A104</f>
        <v>103</v>
      </c>
      <c r="KI104" s="83">
        <f>Historia!C104</f>
        <v>0</v>
      </c>
    </row>
    <row r="105" spans="1:295" ht="27.75" thickBot="1" x14ac:dyDescent="0.25">
      <c r="A105" s="73">
        <v>104</v>
      </c>
      <c r="B105" s="61"/>
      <c r="C105" s="78"/>
      <c r="KH105" s="83">
        <f>Historia!A105</f>
        <v>104</v>
      </c>
      <c r="KI105" s="83">
        <f>Historia!C105</f>
        <v>0</v>
      </c>
    </row>
    <row r="106" spans="1:295" ht="27.75" thickBot="1" x14ac:dyDescent="0.25">
      <c r="A106" s="72">
        <v>105</v>
      </c>
      <c r="B106" s="61"/>
      <c r="C106" s="78"/>
      <c r="KH106" s="83">
        <f>Historia!A106</f>
        <v>105</v>
      </c>
      <c r="KI106" s="83">
        <f>Historia!C106</f>
        <v>0</v>
      </c>
    </row>
    <row r="107" spans="1:295" ht="27.75" thickBot="1" x14ac:dyDescent="0.25">
      <c r="A107" s="73">
        <v>106</v>
      </c>
      <c r="B107" s="61"/>
      <c r="C107" s="79"/>
      <c r="KH107" s="83">
        <f>Historia!A107</f>
        <v>106</v>
      </c>
      <c r="KI107" s="83">
        <f>Historia!C107</f>
        <v>0</v>
      </c>
    </row>
    <row r="108" spans="1:295" ht="27.75" thickBot="1" x14ac:dyDescent="0.25">
      <c r="A108" s="72">
        <v>107</v>
      </c>
      <c r="B108" s="61"/>
      <c r="C108" s="79"/>
      <c r="KH108" s="83">
        <f>Historia!A108</f>
        <v>107</v>
      </c>
      <c r="KI108" s="83">
        <f>Historia!C108</f>
        <v>0</v>
      </c>
    </row>
    <row r="109" spans="1:295" ht="27.75" thickBot="1" x14ac:dyDescent="0.25">
      <c r="A109" s="73">
        <v>108</v>
      </c>
      <c r="B109" s="61"/>
      <c r="C109" s="79"/>
      <c r="KH109" s="83">
        <f>Historia!A109</f>
        <v>108</v>
      </c>
      <c r="KI109" s="83">
        <f>Historia!C109</f>
        <v>0</v>
      </c>
    </row>
    <row r="110" spans="1:295" ht="27.75" thickBot="1" x14ac:dyDescent="0.25">
      <c r="A110" s="72">
        <v>109</v>
      </c>
      <c r="B110" s="61"/>
      <c r="C110" s="79"/>
      <c r="KH110" s="83">
        <f>Historia!A110</f>
        <v>109</v>
      </c>
      <c r="KI110" s="83">
        <f>Historia!C110</f>
        <v>0</v>
      </c>
    </row>
    <row r="111" spans="1:295" ht="27.75" thickBot="1" x14ac:dyDescent="0.25">
      <c r="A111" s="73">
        <v>110</v>
      </c>
      <c r="B111" s="61"/>
      <c r="C111" s="79"/>
      <c r="KH111" s="83">
        <f>Historia!A111</f>
        <v>110</v>
      </c>
      <c r="KI111" s="83">
        <f>Historia!C111</f>
        <v>0</v>
      </c>
    </row>
    <row r="112" spans="1:295" ht="27.75" thickBot="1" x14ac:dyDescent="0.25">
      <c r="A112" s="72">
        <v>111</v>
      </c>
      <c r="B112" s="61"/>
      <c r="C112" s="79"/>
      <c r="KH112" s="83">
        <f>Historia!A112</f>
        <v>111</v>
      </c>
      <c r="KI112" s="83">
        <f>Historia!C112</f>
        <v>0</v>
      </c>
    </row>
    <row r="113" spans="1:295" ht="27.75" thickBot="1" x14ac:dyDescent="0.25">
      <c r="A113" s="73">
        <v>112</v>
      </c>
      <c r="B113" s="61"/>
      <c r="C113" s="79"/>
      <c r="KH113" s="83">
        <f>Historia!A113</f>
        <v>112</v>
      </c>
      <c r="KI113" s="83">
        <f>Historia!C113</f>
        <v>0</v>
      </c>
    </row>
    <row r="114" spans="1:295" ht="27.75" thickBot="1" x14ac:dyDescent="0.25">
      <c r="A114" s="72">
        <v>113</v>
      </c>
      <c r="B114" s="61"/>
      <c r="C114" s="79"/>
      <c r="KH114" s="83">
        <f>Historia!A114</f>
        <v>113</v>
      </c>
      <c r="KI114" s="83">
        <f>Historia!C114</f>
        <v>0</v>
      </c>
    </row>
    <row r="115" spans="1:295" ht="26.25" thickBot="1" x14ac:dyDescent="0.25">
      <c r="A115" s="73">
        <v>114</v>
      </c>
      <c r="B115" s="61"/>
      <c r="C115" s="80"/>
      <c r="KH115" s="83">
        <f>Historia!A115</f>
        <v>114</v>
      </c>
      <c r="KI115" s="83">
        <f>Historia!C115</f>
        <v>0</v>
      </c>
    </row>
    <row r="116" spans="1:295" ht="26.25" thickBot="1" x14ac:dyDescent="0.25">
      <c r="A116" s="72">
        <v>115</v>
      </c>
      <c r="B116" s="61"/>
      <c r="C116" s="80"/>
      <c r="KH116" s="83">
        <f>Historia!A116</f>
        <v>115</v>
      </c>
      <c r="KI116" s="83">
        <f>Historia!C116</f>
        <v>0</v>
      </c>
    </row>
    <row r="117" spans="1:295" ht="26.25" thickBot="1" x14ac:dyDescent="0.25">
      <c r="A117" s="73">
        <v>116</v>
      </c>
      <c r="B117" s="61"/>
      <c r="C117" s="80"/>
      <c r="KH117" s="83">
        <f>Historia!A117</f>
        <v>116</v>
      </c>
      <c r="KI117" s="83">
        <f>Historia!C117</f>
        <v>0</v>
      </c>
    </row>
    <row r="118" spans="1:295" ht="26.25" thickBot="1" x14ac:dyDescent="0.25">
      <c r="A118" s="72">
        <v>117</v>
      </c>
      <c r="B118" s="61"/>
      <c r="C118" s="80"/>
      <c r="KH118" s="83">
        <f>Historia!A118</f>
        <v>117</v>
      </c>
      <c r="KI118" s="83">
        <f>Historia!C118</f>
        <v>0</v>
      </c>
    </row>
    <row r="119" spans="1:295" ht="26.25" thickBot="1" x14ac:dyDescent="0.25">
      <c r="A119" s="73">
        <v>118</v>
      </c>
      <c r="B119" s="61"/>
      <c r="C119" s="80"/>
      <c r="KH119" s="83">
        <f>Historia!A119</f>
        <v>118</v>
      </c>
      <c r="KI119" s="83">
        <f>Historia!C119</f>
        <v>0</v>
      </c>
    </row>
    <row r="120" spans="1:295" ht="26.25" thickBot="1" x14ac:dyDescent="0.25">
      <c r="A120" s="72">
        <v>119</v>
      </c>
      <c r="B120" s="61"/>
      <c r="C120" s="80"/>
      <c r="KH120" s="83">
        <f>Historia!A120</f>
        <v>119</v>
      </c>
      <c r="KI120" s="83">
        <f>Historia!C120</f>
        <v>0</v>
      </c>
    </row>
    <row r="121" spans="1:295" ht="27.75" thickBot="1" x14ac:dyDescent="0.25">
      <c r="A121" s="2">
        <v>120</v>
      </c>
      <c r="B121" s="23"/>
      <c r="C121" s="67"/>
      <c r="KH121" s="83">
        <f>Historia!A121</f>
        <v>120</v>
      </c>
      <c r="KI121" s="83">
        <f>Historia!C121</f>
        <v>0</v>
      </c>
    </row>
    <row r="122" spans="1:295" ht="27.75" thickBot="1" x14ac:dyDescent="0.25">
      <c r="A122" s="4">
        <v>121</v>
      </c>
      <c r="B122" s="23"/>
      <c r="C122" s="67"/>
      <c r="KH122" s="83">
        <f>Historia!A122</f>
        <v>121</v>
      </c>
      <c r="KI122" s="83">
        <f>Historia!C122</f>
        <v>0</v>
      </c>
    </row>
    <row r="123" spans="1:295" ht="27.75" thickBot="1" x14ac:dyDescent="0.25">
      <c r="A123" s="2">
        <v>122</v>
      </c>
      <c r="B123" s="23"/>
      <c r="C123" s="67"/>
      <c r="KH123" s="83">
        <f>Historia!A123</f>
        <v>122</v>
      </c>
      <c r="KI123" s="83">
        <f>Historia!C123</f>
        <v>0</v>
      </c>
    </row>
    <row r="124" spans="1:295" ht="27.75" thickBot="1" x14ac:dyDescent="0.25">
      <c r="A124" s="4">
        <v>123</v>
      </c>
      <c r="B124" s="23"/>
      <c r="C124" s="68"/>
      <c r="KH124" s="83">
        <f>Historia!A124</f>
        <v>123</v>
      </c>
      <c r="KI124" s="83">
        <f>Historia!C124</f>
        <v>0</v>
      </c>
    </row>
    <row r="125" spans="1:295" ht="27.75" thickBot="1" x14ac:dyDescent="0.25">
      <c r="A125" s="2">
        <v>124</v>
      </c>
      <c r="B125" s="23"/>
      <c r="C125" s="68"/>
      <c r="KH125" s="83">
        <f>Historia!A125</f>
        <v>124</v>
      </c>
      <c r="KI125" s="83">
        <f>Historia!C125</f>
        <v>0</v>
      </c>
    </row>
    <row r="126" spans="1:295" ht="27.75" thickBot="1" x14ac:dyDescent="0.25">
      <c r="A126" s="4">
        <v>125</v>
      </c>
      <c r="B126" s="23"/>
      <c r="C126" s="68"/>
      <c r="KH126" s="83">
        <f>Historia!A126</f>
        <v>125</v>
      </c>
      <c r="KI126" s="83">
        <f>Historia!C126</f>
        <v>0</v>
      </c>
    </row>
    <row r="127" spans="1:295" ht="27.75" thickBot="1" x14ac:dyDescent="0.25">
      <c r="A127" s="4">
        <v>126</v>
      </c>
      <c r="B127" s="23"/>
      <c r="C127" s="68"/>
      <c r="KH127" s="83">
        <f>Historia!A127</f>
        <v>126</v>
      </c>
      <c r="KI127" s="83">
        <f>Historia!C127</f>
        <v>0</v>
      </c>
    </row>
    <row r="128" spans="1:295" ht="27.75" thickBot="1" x14ac:dyDescent="0.25">
      <c r="A128" s="2">
        <v>127</v>
      </c>
      <c r="B128" s="23"/>
      <c r="C128" s="68"/>
      <c r="KH128" s="83">
        <f>Historia!A128</f>
        <v>127</v>
      </c>
      <c r="KI128" s="83">
        <f>Historia!C128</f>
        <v>0</v>
      </c>
    </row>
    <row r="129" spans="1:295" ht="27.75" thickBot="1" x14ac:dyDescent="0.25">
      <c r="A129" s="4">
        <v>128</v>
      </c>
      <c r="B129" s="23"/>
      <c r="C129" s="68"/>
      <c r="KH129" s="83">
        <f>Historia!A129</f>
        <v>128</v>
      </c>
      <c r="KI129" s="83">
        <f>Historia!C129</f>
        <v>0</v>
      </c>
    </row>
    <row r="130" spans="1:295" ht="26.25" thickBot="1" x14ac:dyDescent="0.25">
      <c r="A130" s="2">
        <v>129</v>
      </c>
      <c r="B130" s="23"/>
      <c r="C130" s="70"/>
      <c r="KH130" s="83">
        <f>Historia!A130</f>
        <v>129</v>
      </c>
      <c r="KI130" s="83">
        <f>Historia!C130</f>
        <v>0</v>
      </c>
    </row>
    <row r="131" spans="1:295" ht="13.5" thickBot="1" x14ac:dyDescent="0.25">
      <c r="KH131" s="83">
        <f>Historia!A131</f>
        <v>130</v>
      </c>
      <c r="KI131" s="83">
        <f>Historia!C131</f>
        <v>0</v>
      </c>
    </row>
    <row r="132" spans="1:295" ht="13.5" thickBot="1" x14ac:dyDescent="0.25">
      <c r="KH132" s="83">
        <f>Historia!A132</f>
        <v>131</v>
      </c>
      <c r="KI132" s="83">
        <f>Historia!C132</f>
        <v>0</v>
      </c>
    </row>
    <row r="133" spans="1:295" ht="13.5" thickBot="1" x14ac:dyDescent="0.25">
      <c r="KH133" s="83">
        <f>Historia!A133</f>
        <v>132</v>
      </c>
      <c r="KI133" s="83">
        <f>Historia!C133</f>
        <v>0</v>
      </c>
    </row>
    <row r="134" spans="1:295" ht="13.5" thickBot="1" x14ac:dyDescent="0.25">
      <c r="KH134" s="83">
        <f>Historia!A134</f>
        <v>133</v>
      </c>
      <c r="KI134" s="83">
        <f>Historia!C134</f>
        <v>0</v>
      </c>
    </row>
    <row r="135" spans="1:295" ht="13.5" thickBot="1" x14ac:dyDescent="0.25">
      <c r="KH135" s="83">
        <f>Historia!A135</f>
        <v>134</v>
      </c>
      <c r="KI135" s="83">
        <f>Historia!C135</f>
        <v>0</v>
      </c>
    </row>
    <row r="136" spans="1:295" ht="13.5" thickBot="1" x14ac:dyDescent="0.25">
      <c r="KH136" s="83">
        <f>Historia!A136</f>
        <v>135</v>
      </c>
      <c r="KI136" s="83">
        <f>Historia!C136</f>
        <v>0</v>
      </c>
    </row>
    <row r="137" spans="1:295" ht="13.5" thickBot="1" x14ac:dyDescent="0.25">
      <c r="KH137" s="83">
        <f>Historia!A137</f>
        <v>136</v>
      </c>
      <c r="KI137" s="83">
        <f>Historia!C137</f>
        <v>0</v>
      </c>
    </row>
    <row r="138" spans="1:295" ht="13.5" thickBot="1" x14ac:dyDescent="0.25">
      <c r="KH138" s="83">
        <f>Historia!A138</f>
        <v>137</v>
      </c>
      <c r="KI138" s="83">
        <f>Historia!C138</f>
        <v>0</v>
      </c>
    </row>
    <row r="139" spans="1:295" ht="13.5" thickBot="1" x14ac:dyDescent="0.25">
      <c r="KH139" s="83">
        <f>Historia!A139</f>
        <v>138</v>
      </c>
      <c r="KI139" s="83">
        <f>Historia!C139</f>
        <v>0</v>
      </c>
    </row>
    <row r="140" spans="1:295" ht="13.5" thickBot="1" x14ac:dyDescent="0.25">
      <c r="KH140" s="83">
        <f>Historia!A140</f>
        <v>139</v>
      </c>
      <c r="KI140" s="83">
        <f>Historia!C140</f>
        <v>0</v>
      </c>
    </row>
    <row r="141" spans="1:295" ht="13.5" thickBot="1" x14ac:dyDescent="0.25">
      <c r="KH141" s="83">
        <f>Historia!A141</f>
        <v>140</v>
      </c>
      <c r="KI141" s="83">
        <f>Historia!C141</f>
        <v>0</v>
      </c>
    </row>
    <row r="142" spans="1:295" ht="13.5" thickBot="1" x14ac:dyDescent="0.25">
      <c r="KH142" s="83">
        <f>Historia!A142</f>
        <v>141</v>
      </c>
      <c r="KI142" s="83">
        <f>Historia!C142</f>
        <v>0</v>
      </c>
    </row>
    <row r="143" spans="1:295" ht="13.5" thickBot="1" x14ac:dyDescent="0.25">
      <c r="KH143" s="83">
        <f>Historia!A143</f>
        <v>142</v>
      </c>
      <c r="KI143" s="83">
        <f>Historia!C143</f>
        <v>0</v>
      </c>
    </row>
    <row r="144" spans="1:295" ht="13.5" thickBot="1" x14ac:dyDescent="0.25">
      <c r="KH144" s="83">
        <f>Historia!A144</f>
        <v>143</v>
      </c>
      <c r="KI144" s="83">
        <f>Historia!C144</f>
        <v>0</v>
      </c>
    </row>
    <row r="145" spans="294:295" ht="13.5" thickBot="1" x14ac:dyDescent="0.25">
      <c r="KH145" s="83">
        <f>Historia!A145</f>
        <v>144</v>
      </c>
      <c r="KI145" s="83">
        <f>Historia!C145</f>
        <v>0</v>
      </c>
    </row>
    <row r="146" spans="294:295" ht="13.5" thickBot="1" x14ac:dyDescent="0.25">
      <c r="KH146" s="83">
        <f>Historia!A146</f>
        <v>145</v>
      </c>
      <c r="KI146" s="83">
        <f>Historia!C146</f>
        <v>0</v>
      </c>
    </row>
    <row r="147" spans="294:295" ht="13.5" thickBot="1" x14ac:dyDescent="0.25">
      <c r="KH147" s="83">
        <f>Historia!A147</f>
        <v>146</v>
      </c>
      <c r="KI147" s="83">
        <f>Historia!C147</f>
        <v>0</v>
      </c>
    </row>
    <row r="148" spans="294:295" ht="13.5" thickBot="1" x14ac:dyDescent="0.25">
      <c r="KH148" s="83">
        <f>Historia!A148</f>
        <v>147</v>
      </c>
      <c r="KI148" s="83">
        <f>Historia!C148</f>
        <v>0</v>
      </c>
    </row>
    <row r="149" spans="294:295" ht="13.5" thickBot="1" x14ac:dyDescent="0.25">
      <c r="KH149" s="83">
        <f>Historia!A149</f>
        <v>148</v>
      </c>
      <c r="KI149" s="83">
        <f>Historia!C149</f>
        <v>0</v>
      </c>
    </row>
    <row r="150" spans="294:295" ht="13.5" thickBot="1" x14ac:dyDescent="0.25">
      <c r="KH150" s="83">
        <f>Historia!A150</f>
        <v>149</v>
      </c>
      <c r="KI150" s="83">
        <f>Historia!C150</f>
        <v>0</v>
      </c>
    </row>
    <row r="151" spans="294:295" ht="13.5" thickBot="1" x14ac:dyDescent="0.25">
      <c r="KH151" s="83">
        <f>Historia!A151</f>
        <v>150</v>
      </c>
      <c r="KI151" s="83">
        <f>Historia!C151</f>
        <v>0</v>
      </c>
    </row>
    <row r="152" spans="294:295" ht="13.5" thickBot="1" x14ac:dyDescent="0.25">
      <c r="KH152" s="83">
        <f>Historia!A152</f>
        <v>151</v>
      </c>
      <c r="KI152" s="83">
        <f>Historia!C152</f>
        <v>0</v>
      </c>
    </row>
    <row r="153" spans="294:295" ht="13.5" thickBot="1" x14ac:dyDescent="0.25">
      <c r="KH153" s="83">
        <f>Historia!A153</f>
        <v>152</v>
      </c>
      <c r="KI153" s="83">
        <f>Historia!C153</f>
        <v>0</v>
      </c>
    </row>
    <row r="154" spans="294:295" ht="13.5" thickBot="1" x14ac:dyDescent="0.25">
      <c r="KH154" s="83">
        <f>Historia!A154</f>
        <v>153</v>
      </c>
      <c r="KI154" s="83">
        <f>Historia!C154</f>
        <v>0</v>
      </c>
    </row>
    <row r="155" spans="294:295" ht="13.5" thickBot="1" x14ac:dyDescent="0.25">
      <c r="KH155" s="83">
        <f>Historia!A155</f>
        <v>154</v>
      </c>
      <c r="KI155" s="83">
        <f>Historia!C155</f>
        <v>0</v>
      </c>
    </row>
    <row r="156" spans="294:295" ht="13.5" thickBot="1" x14ac:dyDescent="0.25">
      <c r="KH156" s="83">
        <f>Historia!A156</f>
        <v>155</v>
      </c>
      <c r="KI156" s="83">
        <f>Historia!C156</f>
        <v>0</v>
      </c>
    </row>
    <row r="157" spans="294:295" ht="13.5" thickBot="1" x14ac:dyDescent="0.25">
      <c r="KH157" s="83">
        <f>Historia!A157</f>
        <v>156</v>
      </c>
      <c r="KI157" s="83">
        <f>Historia!C157</f>
        <v>0</v>
      </c>
    </row>
    <row r="158" spans="294:295" ht="13.5" thickBot="1" x14ac:dyDescent="0.25">
      <c r="KH158" s="83">
        <f>Historia!A158</f>
        <v>157</v>
      </c>
      <c r="KI158" s="83">
        <f>Historia!C158</f>
        <v>0</v>
      </c>
    </row>
    <row r="159" spans="294:295" ht="13.5" thickBot="1" x14ac:dyDescent="0.25">
      <c r="KH159" s="83">
        <f>Historia!A159</f>
        <v>158</v>
      </c>
      <c r="KI159" s="83">
        <f>Historia!C159</f>
        <v>0</v>
      </c>
    </row>
    <row r="160" spans="294:295" ht="13.5" thickBot="1" x14ac:dyDescent="0.25">
      <c r="KH160" s="83">
        <f>Historia!A160</f>
        <v>159</v>
      </c>
      <c r="KI160" s="83">
        <f>Historia!C160</f>
        <v>0</v>
      </c>
    </row>
    <row r="161" spans="294:295" ht="13.5" thickBot="1" x14ac:dyDescent="0.25">
      <c r="KH161" s="83">
        <f>Historia!A161</f>
        <v>160</v>
      </c>
      <c r="KI161" s="83">
        <f>Historia!C161</f>
        <v>0</v>
      </c>
    </row>
    <row r="162" spans="294:295" ht="13.5" thickBot="1" x14ac:dyDescent="0.25">
      <c r="KH162" s="83">
        <f>Historia!A162</f>
        <v>161</v>
      </c>
      <c r="KI162" s="83">
        <f>Historia!C162</f>
        <v>0</v>
      </c>
    </row>
    <row r="163" spans="294:295" ht="13.5" thickBot="1" x14ac:dyDescent="0.25">
      <c r="KH163" s="83">
        <f>Historia!A163</f>
        <v>162</v>
      </c>
      <c r="KI163" s="83">
        <f>Historia!C163</f>
        <v>0</v>
      </c>
    </row>
    <row r="164" spans="294:295" ht="13.5" thickBot="1" x14ac:dyDescent="0.25">
      <c r="KH164" s="83">
        <f>Historia!A164</f>
        <v>163</v>
      </c>
      <c r="KI164" s="83">
        <f>Historia!C164</f>
        <v>0</v>
      </c>
    </row>
    <row r="165" spans="294:295" ht="13.5" thickBot="1" x14ac:dyDescent="0.25">
      <c r="KH165" s="83">
        <f>Historia!A165</f>
        <v>164</v>
      </c>
      <c r="KI165" s="83">
        <f>Historia!C165</f>
        <v>0</v>
      </c>
    </row>
    <row r="166" spans="294:295" ht="13.5" thickBot="1" x14ac:dyDescent="0.25">
      <c r="KH166" s="83">
        <f>Historia!A166</f>
        <v>165</v>
      </c>
      <c r="KI166" s="83">
        <f>Historia!C166</f>
        <v>0</v>
      </c>
    </row>
    <row r="167" spans="294:295" ht="13.5" thickBot="1" x14ac:dyDescent="0.25">
      <c r="KH167" s="83">
        <f>Historia!A167</f>
        <v>166</v>
      </c>
      <c r="KI167" s="83">
        <f>Historia!C167</f>
        <v>0</v>
      </c>
    </row>
    <row r="168" spans="294:295" ht="13.5" thickBot="1" x14ac:dyDescent="0.25">
      <c r="KH168" s="83">
        <f>Historia!A168</f>
        <v>167</v>
      </c>
      <c r="KI168" s="83">
        <f>Historia!C168</f>
        <v>0</v>
      </c>
    </row>
    <row r="169" spans="294:295" ht="13.5" thickBot="1" x14ac:dyDescent="0.25">
      <c r="KH169" s="83">
        <f>Historia!A169</f>
        <v>168</v>
      </c>
      <c r="KI169" s="83">
        <f>Historia!C169</f>
        <v>0</v>
      </c>
    </row>
    <row r="170" spans="294:295" ht="13.5" thickBot="1" x14ac:dyDescent="0.25">
      <c r="KH170" s="83">
        <f>Historia!A170</f>
        <v>169</v>
      </c>
      <c r="KI170" s="83">
        <f>Historia!C170</f>
        <v>0</v>
      </c>
    </row>
    <row r="171" spans="294:295" ht="13.5" thickBot="1" x14ac:dyDescent="0.25">
      <c r="KH171" s="83">
        <f>Historia!A171</f>
        <v>170</v>
      </c>
      <c r="KI171" s="83">
        <f>Historia!C171</f>
        <v>0</v>
      </c>
    </row>
    <row r="172" spans="294:295" ht="13.5" thickBot="1" x14ac:dyDescent="0.25">
      <c r="KH172" s="83">
        <f>Historia!A172</f>
        <v>171</v>
      </c>
      <c r="KI172" s="83">
        <f>Historia!C172</f>
        <v>0</v>
      </c>
    </row>
    <row r="173" spans="294:295" ht="13.5" thickBot="1" x14ac:dyDescent="0.25">
      <c r="KH173" s="83">
        <f>Historia!A173</f>
        <v>172</v>
      </c>
      <c r="KI173" s="83">
        <f>Historia!C173</f>
        <v>0</v>
      </c>
    </row>
    <row r="174" spans="294:295" ht="13.5" thickBot="1" x14ac:dyDescent="0.25">
      <c r="KH174" s="83">
        <f>Historia!A174</f>
        <v>173</v>
      </c>
      <c r="KI174" s="83">
        <f>Historia!C174</f>
        <v>0</v>
      </c>
    </row>
    <row r="175" spans="294:295" ht="13.5" thickBot="1" x14ac:dyDescent="0.25">
      <c r="KH175" s="83">
        <f>Historia!A175</f>
        <v>174</v>
      </c>
      <c r="KI175" s="83">
        <f>Historia!C175</f>
        <v>0</v>
      </c>
    </row>
    <row r="176" spans="294:295" ht="13.5" thickBot="1" x14ac:dyDescent="0.25">
      <c r="KH176" s="83">
        <f>Historia!A176</f>
        <v>175</v>
      </c>
      <c r="KI176" s="83">
        <f>Historia!C176</f>
        <v>0</v>
      </c>
    </row>
    <row r="177" spans="294:295" ht="13.5" thickBot="1" x14ac:dyDescent="0.25">
      <c r="KH177" s="83">
        <f>Historia!A177</f>
        <v>176</v>
      </c>
      <c r="KI177" s="83">
        <f>Historia!C177</f>
        <v>0</v>
      </c>
    </row>
    <row r="178" spans="294:295" ht="13.5" thickBot="1" x14ac:dyDescent="0.25">
      <c r="KH178" s="83">
        <f>Historia!A178</f>
        <v>177</v>
      </c>
      <c r="KI178" s="83">
        <f>Historia!C178</f>
        <v>0</v>
      </c>
    </row>
    <row r="179" spans="294:295" ht="13.5" thickBot="1" x14ac:dyDescent="0.25">
      <c r="KH179" s="83">
        <f>Historia!A179</f>
        <v>178</v>
      </c>
      <c r="KI179" s="83">
        <f>Historia!C179</f>
        <v>0</v>
      </c>
    </row>
    <row r="180" spans="294:295" ht="13.5" thickBot="1" x14ac:dyDescent="0.25">
      <c r="KH180" s="83">
        <f>Historia!A180</f>
        <v>179</v>
      </c>
      <c r="KI180" s="83">
        <f>Historia!C180</f>
        <v>0</v>
      </c>
    </row>
    <row r="181" spans="294:295" ht="13.5" thickBot="1" x14ac:dyDescent="0.25">
      <c r="KH181" s="83">
        <f>Historia!A181</f>
        <v>180</v>
      </c>
      <c r="KI181" s="83">
        <f>Historia!C181</f>
        <v>0</v>
      </c>
    </row>
    <row r="182" spans="294:295" ht="13.5" thickBot="1" x14ac:dyDescent="0.25">
      <c r="KH182" s="83">
        <f>Historia!A182</f>
        <v>181</v>
      </c>
      <c r="KI182" s="83">
        <f>Historia!C182</f>
        <v>0</v>
      </c>
    </row>
    <row r="183" spans="294:295" ht="13.5" thickBot="1" x14ac:dyDescent="0.25">
      <c r="KH183" s="83">
        <f>Historia!A183</f>
        <v>182</v>
      </c>
      <c r="KI183" s="83">
        <f>Historia!C183</f>
        <v>0</v>
      </c>
    </row>
    <row r="184" spans="294:295" ht="13.5" thickBot="1" x14ac:dyDescent="0.25">
      <c r="KH184" s="83">
        <f>Historia!A184</f>
        <v>183</v>
      </c>
      <c r="KI184" s="83">
        <f>Historia!C184</f>
        <v>0</v>
      </c>
    </row>
    <row r="185" spans="294:295" ht="13.5" thickBot="1" x14ac:dyDescent="0.25">
      <c r="KH185" s="83">
        <f>Historia!A185</f>
        <v>184</v>
      </c>
      <c r="KI185" s="83">
        <f>Historia!C185</f>
        <v>0</v>
      </c>
    </row>
    <row r="186" spans="294:295" ht="13.5" thickBot="1" x14ac:dyDescent="0.25">
      <c r="KH186" s="83">
        <f>Historia!A186</f>
        <v>185</v>
      </c>
      <c r="KI186" s="83">
        <f>Historia!C186</f>
        <v>0</v>
      </c>
    </row>
    <row r="187" spans="294:295" ht="13.5" thickBot="1" x14ac:dyDescent="0.25">
      <c r="KH187" s="83">
        <f>Historia!A187</f>
        <v>186</v>
      </c>
      <c r="KI187" s="83">
        <f>Historia!C187</f>
        <v>0</v>
      </c>
    </row>
    <row r="188" spans="294:295" ht="13.5" thickBot="1" x14ac:dyDescent="0.25">
      <c r="KH188" s="83">
        <f>Historia!A188</f>
        <v>187</v>
      </c>
      <c r="KI188" s="83">
        <f>Historia!C188</f>
        <v>0</v>
      </c>
    </row>
    <row r="189" spans="294:295" ht="13.5" thickBot="1" x14ac:dyDescent="0.25">
      <c r="KH189" s="83">
        <f>Historia!A189</f>
        <v>188</v>
      </c>
      <c r="KI189" s="83">
        <f>Historia!C189</f>
        <v>0</v>
      </c>
    </row>
    <row r="190" spans="294:295" ht="13.5" thickBot="1" x14ac:dyDescent="0.25">
      <c r="KH190" s="83">
        <f>Historia!A190</f>
        <v>189</v>
      </c>
      <c r="KI190" s="83">
        <f>Historia!C190</f>
        <v>0</v>
      </c>
    </row>
    <row r="191" spans="294:295" ht="13.5" thickBot="1" x14ac:dyDescent="0.25">
      <c r="KH191" s="83">
        <f>Historia!A191</f>
        <v>190</v>
      </c>
      <c r="KI191" s="83">
        <f>Historia!C191</f>
        <v>0</v>
      </c>
    </row>
    <row r="192" spans="294:295" ht="13.5" thickBot="1" x14ac:dyDescent="0.25">
      <c r="KH192" s="83">
        <f>Historia!A192</f>
        <v>191</v>
      </c>
      <c r="KI192" s="83">
        <f>Historia!C192</f>
        <v>0</v>
      </c>
    </row>
    <row r="193" spans="294:295" ht="13.5" thickBot="1" x14ac:dyDescent="0.25">
      <c r="KH193" s="83">
        <f>Historia!A193</f>
        <v>192</v>
      </c>
      <c r="KI193" s="83">
        <f>Historia!C193</f>
        <v>0</v>
      </c>
    </row>
    <row r="194" spans="294:295" ht="13.5" thickBot="1" x14ac:dyDescent="0.25">
      <c r="KH194" s="83">
        <f>Historia!A194</f>
        <v>193</v>
      </c>
      <c r="KI194" s="83">
        <f>Historia!C194</f>
        <v>0</v>
      </c>
    </row>
    <row r="195" spans="294:295" ht="13.5" thickBot="1" x14ac:dyDescent="0.25">
      <c r="KH195" s="83">
        <f>Historia!A195</f>
        <v>194</v>
      </c>
      <c r="KI195" s="83">
        <f>Historia!C195</f>
        <v>0</v>
      </c>
    </row>
    <row r="196" spans="294:295" ht="13.5" thickBot="1" x14ac:dyDescent="0.25">
      <c r="KH196" s="83">
        <f>Historia!A196</f>
        <v>195</v>
      </c>
      <c r="KI196" s="83">
        <f>Historia!C196</f>
        <v>0</v>
      </c>
    </row>
    <row r="197" spans="294:295" ht="13.5" thickBot="1" x14ac:dyDescent="0.25">
      <c r="KH197" s="83">
        <f>Historia!A197</f>
        <v>196</v>
      </c>
      <c r="KI197" s="83">
        <f>Historia!C197</f>
        <v>0</v>
      </c>
    </row>
    <row r="198" spans="294:295" ht="13.5" thickBot="1" x14ac:dyDescent="0.25">
      <c r="KH198" s="83">
        <f>Historia!A198</f>
        <v>197</v>
      </c>
      <c r="KI198" s="83">
        <f>Historia!C198</f>
        <v>0</v>
      </c>
    </row>
    <row r="199" spans="294:295" ht="13.5" thickBot="1" x14ac:dyDescent="0.25">
      <c r="KH199" s="83">
        <f>Historia!A199</f>
        <v>198</v>
      </c>
      <c r="KI199" s="83">
        <f>Historia!C199</f>
        <v>0</v>
      </c>
    </row>
    <row r="200" spans="294:295" ht="13.5" thickBot="1" x14ac:dyDescent="0.25">
      <c r="KH200" s="83">
        <f>Historia!A200</f>
        <v>199</v>
      </c>
      <c r="KI200" s="83">
        <f>Historia!C200</f>
        <v>0</v>
      </c>
    </row>
    <row r="201" spans="294:295" ht="13.5" thickBot="1" x14ac:dyDescent="0.25">
      <c r="KH201" s="83">
        <f>Historia!A201</f>
        <v>200</v>
      </c>
      <c r="KI201" s="83">
        <f>Historia!C201</f>
        <v>0</v>
      </c>
    </row>
    <row r="202" spans="294:295" ht="13.5" thickBot="1" x14ac:dyDescent="0.25">
      <c r="KH202" s="83">
        <f>Historia!A202</f>
        <v>201</v>
      </c>
      <c r="KI202" s="83">
        <f>Historia!C202</f>
        <v>0</v>
      </c>
    </row>
    <row r="203" spans="294:295" ht="13.5" thickBot="1" x14ac:dyDescent="0.25">
      <c r="KH203" s="83">
        <f>Historia!A203</f>
        <v>202</v>
      </c>
      <c r="KI203" s="83">
        <f>Historia!C203</f>
        <v>0</v>
      </c>
    </row>
    <row r="204" spans="294:295" ht="13.5" thickBot="1" x14ac:dyDescent="0.25">
      <c r="KH204" s="83">
        <f>Historia!A204</f>
        <v>203</v>
      </c>
      <c r="KI204" s="83">
        <f>Historia!C204</f>
        <v>0</v>
      </c>
    </row>
    <row r="205" spans="294:295" ht="13.5" thickBot="1" x14ac:dyDescent="0.25">
      <c r="KH205" s="83">
        <f>Historia!A205</f>
        <v>204</v>
      </c>
      <c r="KI205" s="83">
        <f>Historia!C205</f>
        <v>0</v>
      </c>
    </row>
    <row r="206" spans="294:295" ht="13.5" thickBot="1" x14ac:dyDescent="0.25">
      <c r="KH206" s="83">
        <f>Historia!A206</f>
        <v>205</v>
      </c>
      <c r="KI206" s="83">
        <f>Historia!C206</f>
        <v>0</v>
      </c>
    </row>
    <row r="207" spans="294:295" ht="13.5" thickBot="1" x14ac:dyDescent="0.25">
      <c r="KH207" s="83">
        <f>Historia!A207</f>
        <v>206</v>
      </c>
      <c r="KI207" s="83">
        <f>Historia!C207</f>
        <v>0</v>
      </c>
    </row>
    <row r="208" spans="294:295" ht="13.5" thickBot="1" x14ac:dyDescent="0.25">
      <c r="KH208" s="83">
        <f>Historia!A208</f>
        <v>207</v>
      </c>
      <c r="KI208" s="83">
        <f>Historia!C208</f>
        <v>0</v>
      </c>
    </row>
    <row r="209" spans="294:295" ht="13.5" thickBot="1" x14ac:dyDescent="0.25">
      <c r="KH209" s="83">
        <f>Historia!A209</f>
        <v>208</v>
      </c>
      <c r="KI209" s="83">
        <f>Historia!C209</f>
        <v>0</v>
      </c>
    </row>
    <row r="210" spans="294:295" ht="13.5" thickBot="1" x14ac:dyDescent="0.25">
      <c r="KH210" s="83">
        <f>Historia!A210</f>
        <v>209</v>
      </c>
      <c r="KI210" s="83">
        <f>Historia!C210</f>
        <v>0</v>
      </c>
    </row>
    <row r="211" spans="294:295" ht="13.5" thickBot="1" x14ac:dyDescent="0.25">
      <c r="KH211" s="83">
        <f>Historia!A211</f>
        <v>210</v>
      </c>
      <c r="KI211" s="83">
        <f>Historia!C211</f>
        <v>0</v>
      </c>
    </row>
    <row r="212" spans="294:295" ht="13.5" thickBot="1" x14ac:dyDescent="0.25">
      <c r="KH212" s="83">
        <f>Historia!A212</f>
        <v>211</v>
      </c>
      <c r="KI212" s="83">
        <f>Historia!C212</f>
        <v>0</v>
      </c>
    </row>
    <row r="213" spans="294:295" ht="13.5" thickBot="1" x14ac:dyDescent="0.25">
      <c r="KH213" s="83">
        <f>Historia!A213</f>
        <v>212</v>
      </c>
      <c r="KI213" s="83">
        <f>Historia!C213</f>
        <v>0</v>
      </c>
    </row>
    <row r="214" spans="294:295" ht="13.5" thickBot="1" x14ac:dyDescent="0.25">
      <c r="KH214" s="83">
        <f>Historia!A214</f>
        <v>213</v>
      </c>
      <c r="KI214" s="83">
        <f>Historia!C214</f>
        <v>0</v>
      </c>
    </row>
    <row r="215" spans="294:295" ht="13.5" thickBot="1" x14ac:dyDescent="0.25">
      <c r="KH215" s="83">
        <f>Historia!A215</f>
        <v>214</v>
      </c>
      <c r="KI215" s="83">
        <f>Historia!C215</f>
        <v>0</v>
      </c>
    </row>
    <row r="216" spans="294:295" ht="13.5" thickBot="1" x14ac:dyDescent="0.25">
      <c r="KH216" s="83">
        <f>Historia!A216</f>
        <v>215</v>
      </c>
      <c r="KI216" s="83">
        <f>Historia!C216</f>
        <v>0</v>
      </c>
    </row>
    <row r="217" spans="294:295" ht="13.5" thickBot="1" x14ac:dyDescent="0.25">
      <c r="KH217" s="83">
        <f>Historia!A217</f>
        <v>216</v>
      </c>
      <c r="KI217" s="83">
        <f>Historia!C217</f>
        <v>0</v>
      </c>
    </row>
    <row r="218" spans="294:295" ht="13.5" thickBot="1" x14ac:dyDescent="0.25">
      <c r="KH218" s="83">
        <f>Historia!A218</f>
        <v>217</v>
      </c>
      <c r="KI218" s="83">
        <f>Historia!C218</f>
        <v>0</v>
      </c>
    </row>
    <row r="219" spans="294:295" ht="13.5" thickBot="1" x14ac:dyDescent="0.25">
      <c r="KH219" s="83">
        <f>Historia!A219</f>
        <v>218</v>
      </c>
      <c r="KI219" s="83">
        <f>Historia!C219</f>
        <v>0</v>
      </c>
    </row>
    <row r="220" spans="294:295" ht="13.5" thickBot="1" x14ac:dyDescent="0.25">
      <c r="KH220" s="83">
        <f>Historia!A220</f>
        <v>219</v>
      </c>
      <c r="KI220" s="83">
        <f>Historia!C220</f>
        <v>0</v>
      </c>
    </row>
    <row r="221" spans="294:295" ht="13.5" thickBot="1" x14ac:dyDescent="0.25">
      <c r="KH221" s="83">
        <f>Historia!A221</f>
        <v>220</v>
      </c>
      <c r="KI221" s="83">
        <f>Historia!C221</f>
        <v>0</v>
      </c>
    </row>
    <row r="222" spans="294:295" ht="13.5" thickBot="1" x14ac:dyDescent="0.25">
      <c r="KH222" s="83">
        <f>Historia!A222</f>
        <v>221</v>
      </c>
      <c r="KI222" s="83">
        <f>Historia!C222</f>
        <v>0</v>
      </c>
    </row>
    <row r="223" spans="294:295" ht="13.5" thickBot="1" x14ac:dyDescent="0.25">
      <c r="KH223" s="83">
        <f>Historia!A223</f>
        <v>222</v>
      </c>
      <c r="KI223" s="83">
        <f>Historia!C223</f>
        <v>0</v>
      </c>
    </row>
    <row r="224" spans="294:295" ht="13.5" thickBot="1" x14ac:dyDescent="0.25">
      <c r="KH224" s="83">
        <f>Historia!A224</f>
        <v>223</v>
      </c>
      <c r="KI224" s="83">
        <f>Historia!C224</f>
        <v>0</v>
      </c>
    </row>
    <row r="225" spans="294:295" ht="13.5" thickBot="1" x14ac:dyDescent="0.25">
      <c r="KH225" s="83">
        <f>Historia!A225</f>
        <v>224</v>
      </c>
      <c r="KI225" s="83">
        <f>Historia!C225</f>
        <v>0</v>
      </c>
    </row>
    <row r="226" spans="294:295" ht="13.5" thickBot="1" x14ac:dyDescent="0.25">
      <c r="KH226" s="83">
        <f>Historia!A226</f>
        <v>225</v>
      </c>
      <c r="KI226" s="83">
        <f>Historia!C226</f>
        <v>0</v>
      </c>
    </row>
    <row r="227" spans="294:295" ht="13.5" thickBot="1" x14ac:dyDescent="0.25">
      <c r="KH227" s="83">
        <f>Historia!A227</f>
        <v>226</v>
      </c>
      <c r="KI227" s="83">
        <f>Historia!C227</f>
        <v>0</v>
      </c>
    </row>
    <row r="228" spans="294:295" ht="13.5" thickBot="1" x14ac:dyDescent="0.25">
      <c r="KH228" s="83">
        <f>Historia!A228</f>
        <v>227</v>
      </c>
      <c r="KI228" s="83">
        <f>Historia!C228</f>
        <v>0</v>
      </c>
    </row>
    <row r="229" spans="294:295" ht="13.5" thickBot="1" x14ac:dyDescent="0.25">
      <c r="KH229" s="83">
        <f>Historia!A229</f>
        <v>228</v>
      </c>
      <c r="KI229" s="83">
        <f>Historia!C229</f>
        <v>0</v>
      </c>
    </row>
    <row r="230" spans="294:295" ht="13.5" thickBot="1" x14ac:dyDescent="0.25">
      <c r="KH230" s="83">
        <f>Historia!A230</f>
        <v>229</v>
      </c>
      <c r="KI230" s="83">
        <f>Historia!C230</f>
        <v>0</v>
      </c>
    </row>
    <row r="231" spans="294:295" ht="13.5" thickBot="1" x14ac:dyDescent="0.25">
      <c r="KH231" s="83">
        <f>Historia!A231</f>
        <v>230</v>
      </c>
      <c r="KI231" s="83">
        <f>Historia!C231</f>
        <v>0</v>
      </c>
    </row>
    <row r="232" spans="294:295" ht="13.5" thickBot="1" x14ac:dyDescent="0.25">
      <c r="KH232" s="83">
        <f>Historia!A232</f>
        <v>231</v>
      </c>
      <c r="KI232" s="83">
        <f>Historia!C232</f>
        <v>0</v>
      </c>
    </row>
    <row r="233" spans="294:295" ht="13.5" thickBot="1" x14ac:dyDescent="0.25">
      <c r="KH233" s="83">
        <f>Historia!A233</f>
        <v>232</v>
      </c>
      <c r="KI233" s="83">
        <f>Historia!C233</f>
        <v>0</v>
      </c>
    </row>
    <row r="234" spans="294:295" ht="13.5" thickBot="1" x14ac:dyDescent="0.25">
      <c r="KH234" s="83">
        <f>Historia!A234</f>
        <v>233</v>
      </c>
      <c r="KI234" s="83">
        <f>Historia!C234</f>
        <v>0</v>
      </c>
    </row>
    <row r="235" spans="294:295" ht="13.5" thickBot="1" x14ac:dyDescent="0.25">
      <c r="KH235" s="83">
        <f>Historia!A235</f>
        <v>234</v>
      </c>
      <c r="KI235" s="83">
        <f>Historia!C235</f>
        <v>0</v>
      </c>
    </row>
    <row r="236" spans="294:295" ht="13.5" thickBot="1" x14ac:dyDescent="0.25">
      <c r="KH236" s="83">
        <f>Historia!A236</f>
        <v>235</v>
      </c>
      <c r="KI236" s="83">
        <f>Historia!C236</f>
        <v>0</v>
      </c>
    </row>
    <row r="237" spans="294:295" ht="13.5" thickBot="1" x14ac:dyDescent="0.25">
      <c r="KH237" s="83">
        <f>Historia!A237</f>
        <v>236</v>
      </c>
      <c r="KI237" s="83">
        <f>Historia!C237</f>
        <v>0</v>
      </c>
    </row>
    <row r="238" spans="294:295" ht="13.5" thickBot="1" x14ac:dyDescent="0.25">
      <c r="KH238" s="83">
        <f>Historia!A238</f>
        <v>237</v>
      </c>
      <c r="KI238" s="83">
        <f>Historia!C238</f>
        <v>0</v>
      </c>
    </row>
    <row r="239" spans="294:295" ht="13.5" thickBot="1" x14ac:dyDescent="0.25">
      <c r="KH239" s="83">
        <f>Historia!A239</f>
        <v>238</v>
      </c>
      <c r="KI239" s="83">
        <f>Historia!C239</f>
        <v>0</v>
      </c>
    </row>
    <row r="240" spans="294:295" ht="13.5" thickBot="1" x14ac:dyDescent="0.25">
      <c r="KH240" s="83">
        <f>Historia!A240</f>
        <v>239</v>
      </c>
      <c r="KI240" s="83">
        <f>Historia!C240</f>
        <v>0</v>
      </c>
    </row>
    <row r="241" spans="294:295" ht="13.5" thickBot="1" x14ac:dyDescent="0.25">
      <c r="KH241" s="83">
        <f>Historia!A241</f>
        <v>240</v>
      </c>
      <c r="KI241" s="83">
        <f>Historia!C241</f>
        <v>0</v>
      </c>
    </row>
    <row r="242" spans="294:295" ht="13.5" thickBot="1" x14ac:dyDescent="0.25">
      <c r="KH242" s="83">
        <f>Historia!A242</f>
        <v>241</v>
      </c>
      <c r="KI242" s="83">
        <f>Historia!C242</f>
        <v>0</v>
      </c>
    </row>
    <row r="243" spans="294:295" ht="13.5" thickBot="1" x14ac:dyDescent="0.25">
      <c r="KH243" s="83">
        <f>Historia!A243</f>
        <v>242</v>
      </c>
      <c r="KI243" s="83">
        <f>Historia!C243</f>
        <v>0</v>
      </c>
    </row>
    <row r="244" spans="294:295" ht="13.5" thickBot="1" x14ac:dyDescent="0.25">
      <c r="KH244" s="83">
        <f>Historia!A244</f>
        <v>243</v>
      </c>
      <c r="KI244" s="83">
        <f>Historia!C244</f>
        <v>0</v>
      </c>
    </row>
    <row r="245" spans="294:295" ht="13.5" thickBot="1" x14ac:dyDescent="0.25">
      <c r="KH245" s="83">
        <f>Historia!A245</f>
        <v>244</v>
      </c>
      <c r="KI245" s="83">
        <f>Historia!C245</f>
        <v>0</v>
      </c>
    </row>
    <row r="246" spans="294:295" ht="13.5" thickBot="1" x14ac:dyDescent="0.25">
      <c r="KH246" s="83">
        <f>Historia!A246</f>
        <v>245</v>
      </c>
      <c r="KI246" s="83">
        <f>Historia!C246</f>
        <v>0</v>
      </c>
    </row>
    <row r="247" spans="294:295" ht="13.5" thickBot="1" x14ac:dyDescent="0.25">
      <c r="KH247" s="83">
        <f>Historia!A247</f>
        <v>246</v>
      </c>
      <c r="KI247" s="83">
        <f>Historia!C247</f>
        <v>0</v>
      </c>
    </row>
    <row r="248" spans="294:295" ht="13.5" thickBot="1" x14ac:dyDescent="0.25">
      <c r="KH248" s="83">
        <f>Historia!A248</f>
        <v>247</v>
      </c>
      <c r="KI248" s="83">
        <f>Historia!C248</f>
        <v>0</v>
      </c>
    </row>
    <row r="249" spans="294:295" ht="13.5" thickBot="1" x14ac:dyDescent="0.25">
      <c r="KH249" s="83">
        <f>Historia!A249</f>
        <v>248</v>
      </c>
      <c r="KI249" s="83">
        <f>Historia!C249</f>
        <v>0</v>
      </c>
    </row>
    <row r="250" spans="294:295" ht="13.5" thickBot="1" x14ac:dyDescent="0.25">
      <c r="KH250" s="83">
        <f>Historia!A250</f>
        <v>249</v>
      </c>
      <c r="KI250" s="83">
        <f>Historia!C250</f>
        <v>0</v>
      </c>
    </row>
    <row r="251" spans="294:295" ht="13.5" thickBot="1" x14ac:dyDescent="0.25">
      <c r="KH251" s="83">
        <f>Historia!A251</f>
        <v>250</v>
      </c>
      <c r="KI251" s="83">
        <f>Historia!C251</f>
        <v>0</v>
      </c>
    </row>
    <row r="252" spans="294:295" ht="13.5" thickBot="1" x14ac:dyDescent="0.25">
      <c r="KH252" s="83">
        <f>Historia!A252</f>
        <v>251</v>
      </c>
      <c r="KI252" s="83">
        <f>Historia!C252</f>
        <v>0</v>
      </c>
    </row>
    <row r="253" spans="294:295" ht="13.5" thickBot="1" x14ac:dyDescent="0.25">
      <c r="KH253" s="83">
        <f>Historia!A253</f>
        <v>252</v>
      </c>
      <c r="KI253" s="83">
        <f>Historia!C253</f>
        <v>0</v>
      </c>
    </row>
    <row r="254" spans="294:295" ht="13.5" thickBot="1" x14ac:dyDescent="0.25">
      <c r="KH254" s="83">
        <f>Historia!A254</f>
        <v>253</v>
      </c>
      <c r="KI254" s="83">
        <f>Historia!C254</f>
        <v>0</v>
      </c>
    </row>
    <row r="255" spans="294:295" ht="13.5" thickBot="1" x14ac:dyDescent="0.25">
      <c r="KH255" s="83">
        <f>Historia!A255</f>
        <v>254</v>
      </c>
      <c r="KI255" s="83">
        <f>Historia!C255</f>
        <v>0</v>
      </c>
    </row>
    <row r="256" spans="294:295" ht="13.5" thickBot="1" x14ac:dyDescent="0.25">
      <c r="KH256" s="83">
        <f>Historia!A256</f>
        <v>255</v>
      </c>
      <c r="KI256" s="83">
        <f>Historia!C256</f>
        <v>0</v>
      </c>
    </row>
    <row r="257" spans="294:295" ht="13.5" thickBot="1" x14ac:dyDescent="0.25">
      <c r="KH257" s="83">
        <f>Historia!A257</f>
        <v>256</v>
      </c>
      <c r="KI257" s="83">
        <f>Historia!C257</f>
        <v>0</v>
      </c>
    </row>
    <row r="258" spans="294:295" ht="13.5" thickBot="1" x14ac:dyDescent="0.25">
      <c r="KH258" s="83">
        <f>Historia!A258</f>
        <v>257</v>
      </c>
      <c r="KI258" s="83">
        <f>Historia!C258</f>
        <v>0</v>
      </c>
    </row>
    <row r="259" spans="294:295" ht="13.5" thickBot="1" x14ac:dyDescent="0.25">
      <c r="KH259" s="83">
        <f>Historia!A259</f>
        <v>258</v>
      </c>
      <c r="KI259" s="83">
        <f>Historia!C259</f>
        <v>0</v>
      </c>
    </row>
    <row r="260" spans="294:295" ht="13.5" thickBot="1" x14ac:dyDescent="0.25">
      <c r="KH260" s="83">
        <f>Historia!A260</f>
        <v>259</v>
      </c>
      <c r="KI260" s="83">
        <f>Historia!C260</f>
        <v>0</v>
      </c>
    </row>
    <row r="261" spans="294:295" ht="13.5" thickBot="1" x14ac:dyDescent="0.25">
      <c r="KH261" s="83">
        <f>Historia!A261</f>
        <v>260</v>
      </c>
      <c r="KI261" s="83">
        <f>Historia!C261</f>
        <v>0</v>
      </c>
    </row>
    <row r="262" spans="294:295" ht="13.5" thickBot="1" x14ac:dyDescent="0.25">
      <c r="KH262" s="83">
        <f>Historia!A262</f>
        <v>261</v>
      </c>
      <c r="KI262" s="83">
        <f>Historia!C262</f>
        <v>0</v>
      </c>
    </row>
    <row r="263" spans="294:295" ht="13.5" thickBot="1" x14ac:dyDescent="0.25">
      <c r="KH263" s="83">
        <f>Historia!A263</f>
        <v>262</v>
      </c>
      <c r="KI263" s="83">
        <f>Historia!C263</f>
        <v>0</v>
      </c>
    </row>
    <row r="264" spans="294:295" ht="13.5" thickBot="1" x14ac:dyDescent="0.25">
      <c r="KH264" s="83">
        <f>Historia!A264</f>
        <v>263</v>
      </c>
      <c r="KI264" s="83">
        <f>Historia!C264</f>
        <v>0</v>
      </c>
    </row>
    <row r="265" spans="294:295" ht="13.5" thickBot="1" x14ac:dyDescent="0.25">
      <c r="KH265" s="83">
        <f>Historia!A265</f>
        <v>264</v>
      </c>
      <c r="KI265" s="83">
        <f>Historia!C265</f>
        <v>0</v>
      </c>
    </row>
    <row r="266" spans="294:295" ht="13.5" thickBot="1" x14ac:dyDescent="0.25">
      <c r="KH266" s="83">
        <f>Historia!A266</f>
        <v>265</v>
      </c>
      <c r="KI266" s="83">
        <f>Historia!C266</f>
        <v>0</v>
      </c>
    </row>
    <row r="267" spans="294:295" ht="13.5" thickBot="1" x14ac:dyDescent="0.25">
      <c r="KH267" s="83">
        <f>Historia!A267</f>
        <v>266</v>
      </c>
      <c r="KI267" s="83">
        <f>Historia!C267</f>
        <v>0</v>
      </c>
    </row>
    <row r="268" spans="294:295" ht="13.5" thickBot="1" x14ac:dyDescent="0.25">
      <c r="KH268" s="83">
        <f>Historia!A268</f>
        <v>267</v>
      </c>
      <c r="KI268" s="83">
        <f>Historia!C268</f>
        <v>0</v>
      </c>
    </row>
    <row r="269" spans="294:295" ht="13.5" thickBot="1" x14ac:dyDescent="0.25">
      <c r="KH269" s="83">
        <f>Historia!A269</f>
        <v>268</v>
      </c>
      <c r="KI269" s="83">
        <f>Historia!C269</f>
        <v>0</v>
      </c>
    </row>
    <row r="270" spans="294:295" ht="13.5" thickBot="1" x14ac:dyDescent="0.25">
      <c r="KH270" s="83">
        <f>Historia!A270</f>
        <v>269</v>
      </c>
      <c r="KI270" s="83">
        <f>Historia!C270</f>
        <v>0</v>
      </c>
    </row>
    <row r="271" spans="294:295" ht="13.5" thickBot="1" x14ac:dyDescent="0.25">
      <c r="KH271" s="83">
        <f>Historia!A271</f>
        <v>270</v>
      </c>
      <c r="KI271" s="83">
        <f>Historia!C271</f>
        <v>0</v>
      </c>
    </row>
    <row r="272" spans="294:295" ht="13.5" thickBot="1" x14ac:dyDescent="0.25">
      <c r="KH272" s="83">
        <f>Historia!A272</f>
        <v>271</v>
      </c>
      <c r="KI272" s="83">
        <f>Historia!C272</f>
        <v>0</v>
      </c>
    </row>
    <row r="273" spans="294:295" ht="13.5" thickBot="1" x14ac:dyDescent="0.25">
      <c r="KH273" s="83">
        <f>Historia!A273</f>
        <v>272</v>
      </c>
      <c r="KI273" s="83">
        <f>Historia!C273</f>
        <v>0</v>
      </c>
    </row>
    <row r="274" spans="294:295" ht="13.5" thickBot="1" x14ac:dyDescent="0.25">
      <c r="KH274" s="83">
        <f>Historia!A274</f>
        <v>273</v>
      </c>
      <c r="KI274" s="83">
        <f>Historia!C274</f>
        <v>0</v>
      </c>
    </row>
    <row r="275" spans="294:295" ht="13.5" thickBot="1" x14ac:dyDescent="0.25">
      <c r="KH275" s="83">
        <f>Historia!A275</f>
        <v>274</v>
      </c>
      <c r="KI275" s="83">
        <f>Historia!C275</f>
        <v>0</v>
      </c>
    </row>
    <row r="276" spans="294:295" ht="13.5" thickBot="1" x14ac:dyDescent="0.25">
      <c r="KH276" s="83">
        <f>Historia!A276</f>
        <v>275</v>
      </c>
      <c r="KI276" s="83">
        <f>Historia!C276</f>
        <v>0</v>
      </c>
    </row>
    <row r="277" spans="294:295" ht="13.5" thickBot="1" x14ac:dyDescent="0.25">
      <c r="KH277" s="83">
        <f>Historia!A277</f>
        <v>276</v>
      </c>
      <c r="KI277" s="83">
        <f>Historia!C277</f>
        <v>0</v>
      </c>
    </row>
    <row r="278" spans="294:295" ht="13.5" thickBot="1" x14ac:dyDescent="0.25">
      <c r="KH278" s="83">
        <f>Historia!A278</f>
        <v>277</v>
      </c>
      <c r="KI278" s="83">
        <f>Historia!C278</f>
        <v>0</v>
      </c>
    </row>
    <row r="279" spans="294:295" ht="13.5" thickBot="1" x14ac:dyDescent="0.25">
      <c r="KH279" s="83">
        <f>Historia!A279</f>
        <v>278</v>
      </c>
      <c r="KI279" s="83">
        <f>Historia!C279</f>
        <v>0</v>
      </c>
    </row>
    <row r="280" spans="294:295" ht="13.5" thickBot="1" x14ac:dyDescent="0.25">
      <c r="KH280" s="83">
        <f>Historia!A280</f>
        <v>279</v>
      </c>
      <c r="KI280" s="83">
        <f>Historia!C280</f>
        <v>0</v>
      </c>
    </row>
    <row r="281" spans="294:295" ht="13.5" thickBot="1" x14ac:dyDescent="0.25">
      <c r="KH281" s="83">
        <f>Historia!A281</f>
        <v>280</v>
      </c>
      <c r="KI281" s="83">
        <f>Historia!C281</f>
        <v>0</v>
      </c>
    </row>
    <row r="282" spans="294:295" ht="13.5" thickBot="1" x14ac:dyDescent="0.25">
      <c r="KH282" s="83">
        <f>Historia!A282</f>
        <v>281</v>
      </c>
      <c r="KI282" s="83">
        <f>Historia!C282</f>
        <v>0</v>
      </c>
    </row>
    <row r="283" spans="294:295" ht="13.5" thickBot="1" x14ac:dyDescent="0.25">
      <c r="KH283" s="83">
        <f>Historia!A283</f>
        <v>282</v>
      </c>
      <c r="KI283" s="83">
        <f>Historia!C283</f>
        <v>0</v>
      </c>
    </row>
    <row r="284" spans="294:295" ht="13.5" thickBot="1" x14ac:dyDescent="0.25">
      <c r="KH284" s="83">
        <f>Historia!A284</f>
        <v>283</v>
      </c>
      <c r="KI284" s="83">
        <f>Historia!C284</f>
        <v>0</v>
      </c>
    </row>
    <row r="285" spans="294:295" ht="13.5" thickBot="1" x14ac:dyDescent="0.25">
      <c r="KH285" s="83">
        <f>Historia!A285</f>
        <v>284</v>
      </c>
      <c r="KI285" s="83">
        <f>Historia!C285</f>
        <v>0</v>
      </c>
    </row>
    <row r="286" spans="294:295" ht="13.5" thickBot="1" x14ac:dyDescent="0.25">
      <c r="KH286" s="83">
        <f>Historia!A286</f>
        <v>285</v>
      </c>
      <c r="KI286" s="83">
        <f>Historia!C286</f>
        <v>0</v>
      </c>
    </row>
    <row r="287" spans="294:295" ht="13.5" thickBot="1" x14ac:dyDescent="0.25">
      <c r="KH287" s="83">
        <f>Historia!A287</f>
        <v>286</v>
      </c>
      <c r="KI287" s="83">
        <f>Historia!C287</f>
        <v>0</v>
      </c>
    </row>
    <row r="288" spans="294:295" ht="13.5" thickBot="1" x14ac:dyDescent="0.25">
      <c r="KH288" s="83">
        <f>Historia!A288</f>
        <v>287</v>
      </c>
      <c r="KI288" s="83">
        <f>Historia!C288</f>
        <v>0</v>
      </c>
    </row>
    <row r="289" spans="294:295" ht="13.5" thickBot="1" x14ac:dyDescent="0.25">
      <c r="KH289" s="83">
        <f>Historia!A289</f>
        <v>288</v>
      </c>
      <c r="KI289" s="83">
        <f>Historia!C289</f>
        <v>0</v>
      </c>
    </row>
    <row r="290" spans="294:295" ht="13.5" thickBot="1" x14ac:dyDescent="0.25">
      <c r="KH290" s="83">
        <f>Historia!A290</f>
        <v>289</v>
      </c>
      <c r="KI290" s="83">
        <f>Historia!C290</f>
        <v>0</v>
      </c>
    </row>
    <row r="291" spans="294:295" ht="13.5" thickBot="1" x14ac:dyDescent="0.25">
      <c r="KH291" s="83">
        <f>Historia!A291</f>
        <v>290</v>
      </c>
      <c r="KI291" s="83">
        <f>Historia!C291</f>
        <v>0</v>
      </c>
    </row>
    <row r="292" spans="294:295" ht="13.5" thickBot="1" x14ac:dyDescent="0.25">
      <c r="KH292" s="83">
        <f>Historia!A292</f>
        <v>291</v>
      </c>
      <c r="KI292" s="83">
        <f>Historia!C292</f>
        <v>0</v>
      </c>
    </row>
    <row r="293" spans="294:295" ht="13.5" thickBot="1" x14ac:dyDescent="0.25">
      <c r="KH293" s="83">
        <f>Historia!A293</f>
        <v>292</v>
      </c>
      <c r="KI293" s="83">
        <f>Historia!C293</f>
        <v>0</v>
      </c>
    </row>
    <row r="294" spans="294:295" ht="13.5" thickBot="1" x14ac:dyDescent="0.25">
      <c r="KH294" s="83">
        <f>Historia!A294</f>
        <v>293</v>
      </c>
      <c r="KI294" s="83">
        <f>Historia!C294</f>
        <v>0</v>
      </c>
    </row>
    <row r="295" spans="294:295" ht="13.5" thickBot="1" x14ac:dyDescent="0.25">
      <c r="KH295" s="83">
        <f>Historia!A295</f>
        <v>294</v>
      </c>
      <c r="KI295" s="83">
        <f>Historia!C295</f>
        <v>0</v>
      </c>
    </row>
    <row r="296" spans="294:295" ht="13.5" thickBot="1" x14ac:dyDescent="0.25">
      <c r="KH296" s="83">
        <f>Historia!A296</f>
        <v>295</v>
      </c>
      <c r="KI296" s="83">
        <f>Historia!C296</f>
        <v>0</v>
      </c>
    </row>
    <row r="297" spans="294:295" ht="13.5" thickBot="1" x14ac:dyDescent="0.25">
      <c r="KH297" s="83">
        <f>Historia!A297</f>
        <v>296</v>
      </c>
      <c r="KI297" s="83">
        <f>Historia!C297</f>
        <v>0</v>
      </c>
    </row>
    <row r="298" spans="294:295" ht="13.5" thickBot="1" x14ac:dyDescent="0.25">
      <c r="KH298" s="83">
        <f>Historia!A298</f>
        <v>297</v>
      </c>
      <c r="KI298" s="83">
        <f>Historia!C298</f>
        <v>0</v>
      </c>
    </row>
    <row r="299" spans="294:295" ht="13.5" thickBot="1" x14ac:dyDescent="0.25">
      <c r="KH299" s="83">
        <f>Historia!A299</f>
        <v>298</v>
      </c>
      <c r="KI299" s="83">
        <f>Historia!C299</f>
        <v>0</v>
      </c>
    </row>
    <row r="300" spans="294:295" ht="13.5" thickBot="1" x14ac:dyDescent="0.25">
      <c r="KH300" s="83">
        <f>Historia!A300</f>
        <v>299</v>
      </c>
      <c r="KI300" s="83">
        <f>Historia!C300</f>
        <v>0</v>
      </c>
    </row>
    <row r="301" spans="294:295" ht="13.5" thickBot="1" x14ac:dyDescent="0.25">
      <c r="KH301" s="83">
        <f>Historia!A301</f>
        <v>300</v>
      </c>
      <c r="KI301" s="83">
        <f>Historia!C301</f>
        <v>0</v>
      </c>
    </row>
    <row r="302" spans="294:295" ht="13.5" thickBot="1" x14ac:dyDescent="0.25">
      <c r="KH302" s="83">
        <f>Historia!A302</f>
        <v>301</v>
      </c>
      <c r="KI302" s="83">
        <f>Historia!C302</f>
        <v>0</v>
      </c>
    </row>
    <row r="303" spans="294:295" ht="13.5" thickBot="1" x14ac:dyDescent="0.25">
      <c r="KH303" s="83">
        <f>Historia!A303</f>
        <v>302</v>
      </c>
      <c r="KI303" s="83">
        <f>Historia!C303</f>
        <v>0</v>
      </c>
    </row>
    <row r="304" spans="294:295" ht="13.5" thickBot="1" x14ac:dyDescent="0.25">
      <c r="KH304" s="83">
        <f>Historia!A304</f>
        <v>303</v>
      </c>
      <c r="KI304" s="83">
        <f>Historia!C304</f>
        <v>0</v>
      </c>
    </row>
    <row r="305" spans="294:295" ht="13.5" thickBot="1" x14ac:dyDescent="0.25">
      <c r="KH305" s="83">
        <f>Historia!A305</f>
        <v>304</v>
      </c>
      <c r="KI305" s="83">
        <f>Historia!C305</f>
        <v>0</v>
      </c>
    </row>
    <row r="306" spans="294:295" ht="13.5" thickBot="1" x14ac:dyDescent="0.25">
      <c r="KH306" s="83">
        <f>Historia!A306</f>
        <v>305</v>
      </c>
      <c r="KI306" s="83">
        <f>Historia!C306</f>
        <v>0</v>
      </c>
    </row>
    <row r="307" spans="294:295" ht="13.5" thickBot="1" x14ac:dyDescent="0.25">
      <c r="KH307" s="83">
        <f>Historia!A307</f>
        <v>306</v>
      </c>
      <c r="KI307" s="83">
        <f>Historia!C307</f>
        <v>0</v>
      </c>
    </row>
    <row r="308" spans="294:295" ht="13.5" thickBot="1" x14ac:dyDescent="0.25">
      <c r="KH308" s="83">
        <f>Historia!A308</f>
        <v>307</v>
      </c>
      <c r="KI308" s="83">
        <f>Historia!C308</f>
        <v>0</v>
      </c>
    </row>
    <row r="309" spans="294:295" ht="13.5" thickBot="1" x14ac:dyDescent="0.25">
      <c r="KH309" s="83">
        <f>Historia!A309</f>
        <v>308</v>
      </c>
      <c r="KI309" s="83">
        <f>Historia!C309</f>
        <v>0</v>
      </c>
    </row>
    <row r="310" spans="294:295" ht="13.5" thickBot="1" x14ac:dyDescent="0.25">
      <c r="KH310" s="83">
        <f>Historia!A310</f>
        <v>309</v>
      </c>
      <c r="KI310" s="83">
        <f>Historia!C310</f>
        <v>0</v>
      </c>
    </row>
    <row r="311" spans="294:295" ht="13.5" thickBot="1" x14ac:dyDescent="0.25">
      <c r="KH311" s="83">
        <f>Historia!A311</f>
        <v>310</v>
      </c>
      <c r="KI311" s="83">
        <f>Historia!C311</f>
        <v>0</v>
      </c>
    </row>
    <row r="312" spans="294:295" ht="13.5" thickBot="1" x14ac:dyDescent="0.25">
      <c r="KH312" s="83">
        <f>Historia!A312</f>
        <v>311</v>
      </c>
      <c r="KI312" s="83">
        <f>Historia!C312</f>
        <v>0</v>
      </c>
    </row>
    <row r="313" spans="294:295" ht="13.5" thickBot="1" x14ac:dyDescent="0.25">
      <c r="KH313" s="83">
        <f>Historia!A313</f>
        <v>312</v>
      </c>
      <c r="KI313" s="83">
        <f>Historia!C313</f>
        <v>0</v>
      </c>
    </row>
    <row r="314" spans="294:295" ht="13.5" thickBot="1" x14ac:dyDescent="0.25">
      <c r="KH314" s="83">
        <f>Historia!A314</f>
        <v>313</v>
      </c>
      <c r="KI314" s="83">
        <f>Historia!C314</f>
        <v>0</v>
      </c>
    </row>
    <row r="315" spans="294:295" ht="13.5" thickBot="1" x14ac:dyDescent="0.25">
      <c r="KH315" s="83">
        <f>Historia!A315</f>
        <v>314</v>
      </c>
      <c r="KI315" s="83">
        <f>Historia!C315</f>
        <v>0</v>
      </c>
    </row>
    <row r="316" spans="294:295" ht="13.5" thickBot="1" x14ac:dyDescent="0.25">
      <c r="KH316" s="83">
        <f>Historia!A316</f>
        <v>315</v>
      </c>
      <c r="KI316" s="83">
        <f>Historia!C316</f>
        <v>0</v>
      </c>
    </row>
    <row r="317" spans="294:295" ht="13.5" thickBot="1" x14ac:dyDescent="0.25">
      <c r="KH317" s="83">
        <f>Historia!A317</f>
        <v>316</v>
      </c>
      <c r="KI317" s="83">
        <f>Historia!C317</f>
        <v>0</v>
      </c>
    </row>
    <row r="318" spans="294:295" ht="13.5" thickBot="1" x14ac:dyDescent="0.25">
      <c r="KH318" s="83">
        <f>Historia!A318</f>
        <v>317</v>
      </c>
      <c r="KI318" s="83">
        <f>Historia!C318</f>
        <v>0</v>
      </c>
    </row>
    <row r="319" spans="294:295" ht="13.5" thickBot="1" x14ac:dyDescent="0.25">
      <c r="KH319" s="83">
        <f>Historia!A319</f>
        <v>318</v>
      </c>
      <c r="KI319" s="83">
        <f>Historia!C319</f>
        <v>0</v>
      </c>
    </row>
    <row r="320" spans="294:295" ht="13.5" thickBot="1" x14ac:dyDescent="0.25">
      <c r="KH320" s="83">
        <f>Historia!A320</f>
        <v>319</v>
      </c>
      <c r="KI320" s="83">
        <f>Historia!C320</f>
        <v>0</v>
      </c>
    </row>
    <row r="321" spans="294:295" ht="13.5" thickBot="1" x14ac:dyDescent="0.25">
      <c r="KH321" s="83">
        <f>Historia!A321</f>
        <v>320</v>
      </c>
      <c r="KI321" s="83">
        <f>Historia!C321</f>
        <v>0</v>
      </c>
    </row>
    <row r="322" spans="294:295" ht="13.5" thickBot="1" x14ac:dyDescent="0.25">
      <c r="KH322" s="83">
        <f>Historia!A322</f>
        <v>321</v>
      </c>
      <c r="KI322" s="83">
        <f>Historia!C322</f>
        <v>0</v>
      </c>
    </row>
    <row r="323" spans="294:295" ht="13.5" thickBot="1" x14ac:dyDescent="0.25">
      <c r="KH323" s="83">
        <f>Historia!A323</f>
        <v>322</v>
      </c>
      <c r="KI323" s="83">
        <f>Historia!C323</f>
        <v>0</v>
      </c>
    </row>
    <row r="324" spans="294:295" ht="13.5" thickBot="1" x14ac:dyDescent="0.25">
      <c r="KH324" s="83">
        <f>Historia!A324</f>
        <v>323</v>
      </c>
      <c r="KI324" s="83">
        <f>Historia!C324</f>
        <v>0</v>
      </c>
    </row>
    <row r="325" spans="294:295" ht="13.5" thickBot="1" x14ac:dyDescent="0.25">
      <c r="KH325" s="83">
        <f>Historia!A325</f>
        <v>324</v>
      </c>
      <c r="KI325" s="83">
        <f>Historia!C325</f>
        <v>0</v>
      </c>
    </row>
    <row r="326" spans="294:295" ht="13.5" thickBot="1" x14ac:dyDescent="0.25">
      <c r="KH326" s="83">
        <f>Historia!A326</f>
        <v>325</v>
      </c>
      <c r="KI326" s="83">
        <f>Historia!C326</f>
        <v>0</v>
      </c>
    </row>
    <row r="327" spans="294:295" ht="13.5" thickBot="1" x14ac:dyDescent="0.25">
      <c r="KH327" s="83">
        <f>Historia!A327</f>
        <v>326</v>
      </c>
      <c r="KI327" s="83">
        <f>Historia!C327</f>
        <v>0</v>
      </c>
    </row>
    <row r="328" spans="294:295" ht="13.5" thickBot="1" x14ac:dyDescent="0.25">
      <c r="KH328" s="83">
        <f>Historia!A328</f>
        <v>327</v>
      </c>
      <c r="KI328" s="83">
        <f>Historia!C328</f>
        <v>0</v>
      </c>
    </row>
    <row r="329" spans="294:295" ht="13.5" thickBot="1" x14ac:dyDescent="0.25">
      <c r="KH329" s="83">
        <f>Historia!A329</f>
        <v>328</v>
      </c>
      <c r="KI329" s="83">
        <f>Historia!C329</f>
        <v>0</v>
      </c>
    </row>
    <row r="330" spans="294:295" ht="13.5" thickBot="1" x14ac:dyDescent="0.25">
      <c r="KH330" s="83">
        <f>Historia!A330</f>
        <v>329</v>
      </c>
      <c r="KI330" s="83">
        <f>Historia!C330</f>
        <v>0</v>
      </c>
    </row>
    <row r="331" spans="294:295" ht="13.5" thickBot="1" x14ac:dyDescent="0.25">
      <c r="KH331" s="83">
        <f>Historia!A331</f>
        <v>330</v>
      </c>
      <c r="KI331" s="83">
        <f>Historia!C331</f>
        <v>0</v>
      </c>
    </row>
    <row r="332" spans="294:295" ht="13.5" thickBot="1" x14ac:dyDescent="0.25">
      <c r="KH332" s="83">
        <f>Historia!A332</f>
        <v>331</v>
      </c>
      <c r="KI332" s="83">
        <f>Historia!C332</f>
        <v>0</v>
      </c>
    </row>
    <row r="333" spans="294:295" ht="13.5" thickBot="1" x14ac:dyDescent="0.25">
      <c r="KH333" s="83">
        <f>Historia!A333</f>
        <v>332</v>
      </c>
      <c r="KI333" s="83">
        <f>Historia!C333</f>
        <v>0</v>
      </c>
    </row>
    <row r="334" spans="294:295" ht="13.5" thickBot="1" x14ac:dyDescent="0.25">
      <c r="KH334" s="83">
        <f>Historia!A334</f>
        <v>333</v>
      </c>
      <c r="KI334" s="83">
        <f>Historia!C334</f>
        <v>0</v>
      </c>
    </row>
    <row r="335" spans="294:295" ht="13.5" thickBot="1" x14ac:dyDescent="0.25">
      <c r="KH335" s="83">
        <f>Historia!A335</f>
        <v>334</v>
      </c>
      <c r="KI335" s="83">
        <f>Historia!C335</f>
        <v>0</v>
      </c>
    </row>
    <row r="336" spans="294:295" ht="13.5" thickBot="1" x14ac:dyDescent="0.25">
      <c r="KH336" s="83">
        <f>Historia!A336</f>
        <v>335</v>
      </c>
      <c r="KI336" s="83">
        <f>Historia!C336</f>
        <v>0</v>
      </c>
    </row>
    <row r="337" spans="294:295" ht="13.5" thickBot="1" x14ac:dyDescent="0.25">
      <c r="KH337" s="83">
        <f>Historia!A337</f>
        <v>336</v>
      </c>
      <c r="KI337" s="83">
        <f>Historia!C337</f>
        <v>0</v>
      </c>
    </row>
    <row r="338" spans="294:295" ht="13.5" thickBot="1" x14ac:dyDescent="0.25">
      <c r="KH338" s="83">
        <f>Historia!A338</f>
        <v>337</v>
      </c>
      <c r="KI338" s="83">
        <f>Historia!C338</f>
        <v>0</v>
      </c>
    </row>
    <row r="339" spans="294:295" ht="13.5" thickBot="1" x14ac:dyDescent="0.25">
      <c r="KH339" s="83">
        <f>Historia!A339</f>
        <v>338</v>
      </c>
      <c r="KI339" s="83">
        <f>Historia!C339</f>
        <v>0</v>
      </c>
    </row>
    <row r="340" spans="294:295" ht="13.5" thickBot="1" x14ac:dyDescent="0.25">
      <c r="KH340" s="83">
        <f>Historia!A340</f>
        <v>339</v>
      </c>
      <c r="KI340" s="83">
        <f>Historia!C340</f>
        <v>0</v>
      </c>
    </row>
    <row r="341" spans="294:295" ht="13.5" thickBot="1" x14ac:dyDescent="0.25">
      <c r="KH341" s="83">
        <f>Historia!A341</f>
        <v>340</v>
      </c>
      <c r="KI341" s="83">
        <f>Historia!C341</f>
        <v>0</v>
      </c>
    </row>
    <row r="342" spans="294:295" ht="13.5" thickBot="1" x14ac:dyDescent="0.25">
      <c r="KH342" s="83">
        <f>Historia!A342</f>
        <v>341</v>
      </c>
      <c r="KI342" s="83">
        <f>Historia!C342</f>
        <v>0</v>
      </c>
    </row>
    <row r="343" spans="294:295" ht="13.5" thickBot="1" x14ac:dyDescent="0.25">
      <c r="KH343" s="83">
        <f>Historia!A343</f>
        <v>342</v>
      </c>
      <c r="KI343" s="83">
        <f>Historia!C343</f>
        <v>0</v>
      </c>
    </row>
    <row r="344" spans="294:295" ht="13.5" thickBot="1" x14ac:dyDescent="0.25">
      <c r="KH344" s="83">
        <f>Historia!A344</f>
        <v>343</v>
      </c>
      <c r="KI344" s="83">
        <f>Historia!C344</f>
        <v>0</v>
      </c>
    </row>
    <row r="345" spans="294:295" ht="13.5" thickBot="1" x14ac:dyDescent="0.25">
      <c r="KH345" s="83">
        <f>Historia!A345</f>
        <v>344</v>
      </c>
      <c r="KI345" s="83">
        <f>Historia!C345</f>
        <v>0</v>
      </c>
    </row>
    <row r="346" spans="294:295" ht="13.5" thickBot="1" x14ac:dyDescent="0.25">
      <c r="KH346" s="83">
        <f>Historia!A346</f>
        <v>345</v>
      </c>
      <c r="KI346" s="83">
        <f>Historia!C346</f>
        <v>0</v>
      </c>
    </row>
    <row r="347" spans="294:295" ht="13.5" thickBot="1" x14ac:dyDescent="0.25">
      <c r="KH347" s="83">
        <f>Historia!A347</f>
        <v>346</v>
      </c>
      <c r="KI347" s="83">
        <f>Historia!C347</f>
        <v>0</v>
      </c>
    </row>
    <row r="348" spans="294:295" ht="13.5" thickBot="1" x14ac:dyDescent="0.25">
      <c r="KH348" s="83">
        <f>Historia!A348</f>
        <v>347</v>
      </c>
      <c r="KI348" s="83">
        <f>Historia!C348</f>
        <v>0</v>
      </c>
    </row>
    <row r="349" spans="294:295" ht="13.5" thickBot="1" x14ac:dyDescent="0.25">
      <c r="KH349" s="83">
        <f>Historia!A349</f>
        <v>348</v>
      </c>
      <c r="KI349" s="83">
        <f>Historia!C349</f>
        <v>0</v>
      </c>
    </row>
    <row r="350" spans="294:295" ht="13.5" thickBot="1" x14ac:dyDescent="0.25">
      <c r="KH350" s="83">
        <f>Historia!A350</f>
        <v>349</v>
      </c>
      <c r="KI350" s="83">
        <f>Historia!C350</f>
        <v>0</v>
      </c>
    </row>
    <row r="351" spans="294:295" ht="13.5" thickBot="1" x14ac:dyDescent="0.25">
      <c r="KH351" s="83">
        <f>Historia!A351</f>
        <v>350</v>
      </c>
      <c r="KI351" s="83">
        <f>Historia!C351</f>
        <v>0</v>
      </c>
    </row>
    <row r="352" spans="294:295" ht="13.5" thickBot="1" x14ac:dyDescent="0.25">
      <c r="KH352" s="83">
        <f>Historia!A352</f>
        <v>351</v>
      </c>
      <c r="KI352" s="83">
        <f>Historia!C352</f>
        <v>0</v>
      </c>
    </row>
    <row r="353" spans="294:295" ht="13.5" thickBot="1" x14ac:dyDescent="0.25">
      <c r="KH353" s="83">
        <f>Historia!A353</f>
        <v>352</v>
      </c>
      <c r="KI353" s="83">
        <f>Historia!C353</f>
        <v>0</v>
      </c>
    </row>
    <row r="354" spans="294:295" ht="13.5" thickBot="1" x14ac:dyDescent="0.25">
      <c r="KH354" s="83">
        <f>Historia!A354</f>
        <v>353</v>
      </c>
      <c r="KI354" s="83">
        <f>Historia!C354</f>
        <v>0</v>
      </c>
    </row>
    <row r="355" spans="294:295" ht="13.5" thickBot="1" x14ac:dyDescent="0.25">
      <c r="KH355" s="83">
        <f>Historia!A355</f>
        <v>354</v>
      </c>
      <c r="KI355" s="83">
        <f>Historia!C355</f>
        <v>0</v>
      </c>
    </row>
    <row r="356" spans="294:295" ht="13.5" thickBot="1" x14ac:dyDescent="0.25">
      <c r="KH356" s="83">
        <f>Historia!A356</f>
        <v>355</v>
      </c>
      <c r="KI356" s="83">
        <f>Historia!C356</f>
        <v>0</v>
      </c>
    </row>
    <row r="357" spans="294:295" ht="13.5" thickBot="1" x14ac:dyDescent="0.25">
      <c r="KH357" s="83">
        <f>Historia!A357</f>
        <v>356</v>
      </c>
      <c r="KI357" s="83">
        <f>Historia!C357</f>
        <v>0</v>
      </c>
    </row>
    <row r="358" spans="294:295" ht="13.5" thickBot="1" x14ac:dyDescent="0.25">
      <c r="KH358" s="83">
        <f>Historia!A358</f>
        <v>357</v>
      </c>
      <c r="KI358" s="83">
        <f>Historia!C358</f>
        <v>0</v>
      </c>
    </row>
    <row r="359" spans="294:295" ht="13.5" thickBot="1" x14ac:dyDescent="0.25">
      <c r="KH359" s="83">
        <f>Historia!A359</f>
        <v>358</v>
      </c>
      <c r="KI359" s="83">
        <f>Historia!C359</f>
        <v>0</v>
      </c>
    </row>
    <row r="360" spans="294:295" ht="13.5" thickBot="1" x14ac:dyDescent="0.25">
      <c r="KH360" s="83">
        <f>Historia!A360</f>
        <v>359</v>
      </c>
      <c r="KI360" s="83">
        <f>Historia!C360</f>
        <v>0</v>
      </c>
    </row>
    <row r="361" spans="294:295" ht="13.5" thickBot="1" x14ac:dyDescent="0.25">
      <c r="KH361" s="83">
        <f>Historia!A361</f>
        <v>360</v>
      </c>
      <c r="KI361" s="83">
        <f>Historia!C361</f>
        <v>0</v>
      </c>
    </row>
    <row r="362" spans="294:295" ht="13.5" thickBot="1" x14ac:dyDescent="0.25">
      <c r="KH362" s="83">
        <f>Historia!A362</f>
        <v>361</v>
      </c>
      <c r="KI362" s="83">
        <f>Historia!C362</f>
        <v>0</v>
      </c>
    </row>
    <row r="363" spans="294:295" ht="13.5" thickBot="1" x14ac:dyDescent="0.25">
      <c r="KH363" s="83">
        <f>Historia!A363</f>
        <v>362</v>
      </c>
      <c r="KI363" s="83">
        <f>Historia!C363</f>
        <v>0</v>
      </c>
    </row>
    <row r="364" spans="294:295" ht="13.5" thickBot="1" x14ac:dyDescent="0.25">
      <c r="KH364" s="83">
        <f>Historia!A364</f>
        <v>363</v>
      </c>
      <c r="KI364" s="83">
        <f>Historia!C364</f>
        <v>0</v>
      </c>
    </row>
    <row r="365" spans="294:295" ht="13.5" thickBot="1" x14ac:dyDescent="0.25">
      <c r="KH365" s="83">
        <f>Historia!A365</f>
        <v>364</v>
      </c>
      <c r="KI365" s="83">
        <f>Historia!C365</f>
        <v>0</v>
      </c>
    </row>
    <row r="366" spans="294:295" ht="13.5" thickBot="1" x14ac:dyDescent="0.25">
      <c r="KH366" s="83">
        <f>Historia!A366</f>
        <v>365</v>
      </c>
      <c r="KI366" s="83">
        <f>Historia!C366</f>
        <v>0</v>
      </c>
    </row>
    <row r="367" spans="294:295" ht="13.5" thickBot="1" x14ac:dyDescent="0.25">
      <c r="KH367" s="83">
        <f>Historia!A367</f>
        <v>366</v>
      </c>
      <c r="KI367" s="83">
        <f>Historia!C367</f>
        <v>0</v>
      </c>
    </row>
    <row r="368" spans="294:295" ht="13.5" thickBot="1" x14ac:dyDescent="0.25">
      <c r="KH368" s="83">
        <f>Historia!A368</f>
        <v>367</v>
      </c>
      <c r="KI368" s="83">
        <f>Historia!C368</f>
        <v>0</v>
      </c>
    </row>
    <row r="369" spans="294:295" ht="13.5" thickBot="1" x14ac:dyDescent="0.25">
      <c r="KH369" s="83">
        <f>Historia!A369</f>
        <v>368</v>
      </c>
      <c r="KI369" s="83">
        <f>Historia!C369</f>
        <v>0</v>
      </c>
    </row>
    <row r="370" spans="294:295" ht="13.5" thickBot="1" x14ac:dyDescent="0.25">
      <c r="KH370" s="83">
        <f>Historia!A370</f>
        <v>369</v>
      </c>
      <c r="KI370" s="83">
        <f>Historia!C370</f>
        <v>0</v>
      </c>
    </row>
    <row r="371" spans="294:295" ht="13.5" thickBot="1" x14ac:dyDescent="0.25">
      <c r="KH371" s="83">
        <f>Historia!A371</f>
        <v>370</v>
      </c>
      <c r="KI371" s="83">
        <f>Historia!C371</f>
        <v>0</v>
      </c>
    </row>
    <row r="372" spans="294:295" ht="13.5" thickBot="1" x14ac:dyDescent="0.25">
      <c r="KH372" s="83">
        <f>Historia!A372</f>
        <v>371</v>
      </c>
      <c r="KI372" s="83">
        <f>Historia!C372</f>
        <v>0</v>
      </c>
    </row>
    <row r="373" spans="294:295" ht="13.5" thickBot="1" x14ac:dyDescent="0.25">
      <c r="KH373" s="83">
        <f>Historia!A373</f>
        <v>372</v>
      </c>
      <c r="KI373" s="83">
        <f>Historia!C373</f>
        <v>0</v>
      </c>
    </row>
    <row r="374" spans="294:295" ht="13.5" thickBot="1" x14ac:dyDescent="0.25">
      <c r="KH374" s="83">
        <f>Historia!A374</f>
        <v>373</v>
      </c>
      <c r="KI374" s="83">
        <f>Historia!C374</f>
        <v>0</v>
      </c>
    </row>
    <row r="375" spans="294:295" ht="13.5" thickBot="1" x14ac:dyDescent="0.25">
      <c r="KH375" s="83">
        <f>Historia!A375</f>
        <v>374</v>
      </c>
      <c r="KI375" s="83">
        <f>Historia!C375</f>
        <v>0</v>
      </c>
    </row>
    <row r="376" spans="294:295" ht="13.5" thickBot="1" x14ac:dyDescent="0.25">
      <c r="KH376" s="83">
        <f>Historia!A376</f>
        <v>375</v>
      </c>
      <c r="KI376" s="83">
        <f>Historia!C376</f>
        <v>0</v>
      </c>
    </row>
    <row r="377" spans="294:295" ht="13.5" thickBot="1" x14ac:dyDescent="0.25">
      <c r="KH377" s="83">
        <f>Historia!A377</f>
        <v>376</v>
      </c>
      <c r="KI377" s="83">
        <f>Historia!C377</f>
        <v>0</v>
      </c>
    </row>
    <row r="378" spans="294:295" ht="13.5" thickBot="1" x14ac:dyDescent="0.25">
      <c r="KH378" s="83">
        <f>Historia!A378</f>
        <v>377</v>
      </c>
      <c r="KI378" s="83">
        <f>Historia!C378</f>
        <v>0</v>
      </c>
    </row>
    <row r="379" spans="294:295" ht="13.5" thickBot="1" x14ac:dyDescent="0.25">
      <c r="KH379" s="83">
        <f>Historia!A379</f>
        <v>378</v>
      </c>
      <c r="KI379" s="83">
        <f>Historia!C379</f>
        <v>0</v>
      </c>
    </row>
    <row r="380" spans="294:295" ht="13.5" thickBot="1" x14ac:dyDescent="0.25">
      <c r="KH380" s="83">
        <f>Historia!A380</f>
        <v>379</v>
      </c>
      <c r="KI380" s="83">
        <f>Historia!C380</f>
        <v>0</v>
      </c>
    </row>
    <row r="381" spans="294:295" ht="13.5" thickBot="1" x14ac:dyDescent="0.25">
      <c r="KH381" s="83">
        <f>Historia!A381</f>
        <v>380</v>
      </c>
      <c r="KI381" s="83">
        <f>Historia!C381</f>
        <v>0</v>
      </c>
    </row>
    <row r="382" spans="294:295" ht="13.5" thickBot="1" x14ac:dyDescent="0.25">
      <c r="KH382" s="83">
        <f>Historia!A382</f>
        <v>381</v>
      </c>
      <c r="KI382" s="83">
        <f>Historia!C382</f>
        <v>0</v>
      </c>
    </row>
    <row r="383" spans="294:295" ht="13.5" thickBot="1" x14ac:dyDescent="0.25">
      <c r="KH383" s="83">
        <f>Historia!A383</f>
        <v>382</v>
      </c>
      <c r="KI383" s="83">
        <f>Historia!C383</f>
        <v>0</v>
      </c>
    </row>
    <row r="384" spans="294:295" ht="13.5" thickBot="1" x14ac:dyDescent="0.25">
      <c r="KH384" s="83">
        <f>Historia!A384</f>
        <v>383</v>
      </c>
      <c r="KI384" s="83">
        <f>Historia!C384</f>
        <v>0</v>
      </c>
    </row>
    <row r="385" spans="294:295" ht="13.5" thickBot="1" x14ac:dyDescent="0.25">
      <c r="KH385" s="83">
        <f>Historia!A385</f>
        <v>384</v>
      </c>
      <c r="KI385" s="83">
        <f>Historia!C385</f>
        <v>0</v>
      </c>
    </row>
    <row r="386" spans="294:295" ht="13.5" thickBot="1" x14ac:dyDescent="0.25">
      <c r="KH386" s="83">
        <f>Historia!A386</f>
        <v>385</v>
      </c>
      <c r="KI386" s="83">
        <f>Historia!C386</f>
        <v>0</v>
      </c>
    </row>
    <row r="387" spans="294:295" ht="13.5" thickBot="1" x14ac:dyDescent="0.25">
      <c r="KH387" s="83">
        <f>Historia!A387</f>
        <v>386</v>
      </c>
      <c r="KI387" s="83">
        <f>Historia!C387</f>
        <v>0</v>
      </c>
    </row>
    <row r="388" spans="294:295" ht="13.5" thickBot="1" x14ac:dyDescent="0.25">
      <c r="KH388" s="83">
        <f>Historia!A388</f>
        <v>387</v>
      </c>
      <c r="KI388" s="83">
        <f>Historia!C388</f>
        <v>0</v>
      </c>
    </row>
    <row r="389" spans="294:295" ht="13.5" thickBot="1" x14ac:dyDescent="0.25">
      <c r="KH389" s="83">
        <f>Historia!A389</f>
        <v>388</v>
      </c>
      <c r="KI389" s="83">
        <f>Historia!C389</f>
        <v>0</v>
      </c>
    </row>
    <row r="390" spans="294:295" ht="13.5" thickBot="1" x14ac:dyDescent="0.25">
      <c r="KH390" s="83">
        <f>Historia!A390</f>
        <v>389</v>
      </c>
      <c r="KI390" s="83">
        <f>Historia!C390</f>
        <v>0</v>
      </c>
    </row>
    <row r="391" spans="294:295" ht="13.5" thickBot="1" x14ac:dyDescent="0.25">
      <c r="KH391" s="83">
        <f>Historia!A391</f>
        <v>390</v>
      </c>
      <c r="KI391" s="83">
        <f>Historia!C391</f>
        <v>0</v>
      </c>
    </row>
    <row r="392" spans="294:295" ht="13.5" thickBot="1" x14ac:dyDescent="0.25">
      <c r="KH392" s="83">
        <f>Historia!A392</f>
        <v>391</v>
      </c>
      <c r="KI392" s="83">
        <f>Historia!C392</f>
        <v>0</v>
      </c>
    </row>
    <row r="393" spans="294:295" ht="13.5" thickBot="1" x14ac:dyDescent="0.25">
      <c r="KH393" s="83">
        <f>Historia!A393</f>
        <v>392</v>
      </c>
      <c r="KI393" s="83">
        <f>Historia!C393</f>
        <v>0</v>
      </c>
    </row>
    <row r="394" spans="294:295" ht="13.5" thickBot="1" x14ac:dyDescent="0.25">
      <c r="KH394" s="83">
        <f>Historia!A394</f>
        <v>393</v>
      </c>
      <c r="KI394" s="83">
        <f>Historia!C394</f>
        <v>0</v>
      </c>
    </row>
    <row r="395" spans="294:295" ht="13.5" thickBot="1" x14ac:dyDescent="0.25">
      <c r="KH395" s="83">
        <f>Historia!A395</f>
        <v>394</v>
      </c>
      <c r="KI395" s="83">
        <f>Historia!C395</f>
        <v>0</v>
      </c>
    </row>
    <row r="396" spans="294:295" ht="13.5" thickBot="1" x14ac:dyDescent="0.25">
      <c r="KH396" s="83">
        <f>Historia!A396</f>
        <v>395</v>
      </c>
      <c r="KI396" s="83">
        <f>Historia!C396</f>
        <v>0</v>
      </c>
    </row>
    <row r="397" spans="294:295" ht="13.5" thickBot="1" x14ac:dyDescent="0.25">
      <c r="KH397" s="83">
        <f>Historia!A397</f>
        <v>396</v>
      </c>
      <c r="KI397" s="83">
        <f>Historia!C397</f>
        <v>0</v>
      </c>
    </row>
    <row r="398" spans="294:295" ht="13.5" thickBot="1" x14ac:dyDescent="0.25">
      <c r="KH398" s="83">
        <f>Historia!A398</f>
        <v>397</v>
      </c>
      <c r="KI398" s="83">
        <f>Historia!C398</f>
        <v>0</v>
      </c>
    </row>
    <row r="399" spans="294:295" ht="13.5" thickBot="1" x14ac:dyDescent="0.25">
      <c r="KH399" s="83">
        <f>Historia!A399</f>
        <v>398</v>
      </c>
      <c r="KI399" s="83">
        <f>Historia!C399</f>
        <v>0</v>
      </c>
    </row>
    <row r="400" spans="294:295" ht="13.5" thickBot="1" x14ac:dyDescent="0.25">
      <c r="KH400" s="83">
        <f>Historia!A400</f>
        <v>399</v>
      </c>
      <c r="KI400" s="83">
        <f>Historia!C400</f>
        <v>0</v>
      </c>
    </row>
    <row r="401" spans="294:295" ht="13.5" thickBot="1" x14ac:dyDescent="0.25">
      <c r="KH401" s="83">
        <f>Historia!A401</f>
        <v>400</v>
      </c>
      <c r="KI401" s="83">
        <f>Historia!C401</f>
        <v>0</v>
      </c>
    </row>
    <row r="402" spans="294:295" ht="13.5" thickBot="1" x14ac:dyDescent="0.25">
      <c r="KH402" s="83">
        <f>Historia!A402</f>
        <v>401</v>
      </c>
      <c r="KI402" s="83">
        <f>Historia!C402</f>
        <v>0</v>
      </c>
    </row>
    <row r="403" spans="294:295" ht="13.5" thickBot="1" x14ac:dyDescent="0.25">
      <c r="KH403" s="83">
        <f>Historia!A403</f>
        <v>402</v>
      </c>
      <c r="KI403" s="83">
        <f>Historia!C403</f>
        <v>0</v>
      </c>
    </row>
    <row r="404" spans="294:295" ht="13.5" thickBot="1" x14ac:dyDescent="0.25">
      <c r="KH404" s="83">
        <f>Historia!A404</f>
        <v>403</v>
      </c>
      <c r="KI404" s="83">
        <f>Historia!C404</f>
        <v>0</v>
      </c>
    </row>
    <row r="405" spans="294:295" ht="13.5" thickBot="1" x14ac:dyDescent="0.25">
      <c r="KH405" s="83">
        <f>Historia!A405</f>
        <v>404</v>
      </c>
      <c r="KI405" s="83">
        <f>Historia!C405</f>
        <v>0</v>
      </c>
    </row>
    <row r="406" spans="294:295" ht="13.5" thickBot="1" x14ac:dyDescent="0.25">
      <c r="KH406" s="83">
        <f>Historia!A406</f>
        <v>405</v>
      </c>
      <c r="KI406" s="83">
        <f>Historia!C406</f>
        <v>0</v>
      </c>
    </row>
    <row r="407" spans="294:295" ht="13.5" thickBot="1" x14ac:dyDescent="0.25">
      <c r="KH407" s="83">
        <f>Historia!A407</f>
        <v>406</v>
      </c>
      <c r="KI407" s="83">
        <f>Historia!C407</f>
        <v>0</v>
      </c>
    </row>
    <row r="408" spans="294:295" ht="13.5" thickBot="1" x14ac:dyDescent="0.25">
      <c r="KH408" s="83">
        <f>Historia!A408</f>
        <v>407</v>
      </c>
      <c r="KI408" s="83">
        <f>Historia!C408</f>
        <v>0</v>
      </c>
    </row>
    <row r="409" spans="294:295" ht="13.5" thickBot="1" x14ac:dyDescent="0.25">
      <c r="KH409" s="83">
        <f>Historia!A409</f>
        <v>408</v>
      </c>
      <c r="KI409" s="83">
        <f>Historia!C409</f>
        <v>0</v>
      </c>
    </row>
    <row r="410" spans="294:295" ht="13.5" thickBot="1" x14ac:dyDescent="0.25">
      <c r="KH410" s="83">
        <f>Historia!A410</f>
        <v>409</v>
      </c>
      <c r="KI410" s="83">
        <f>Historia!C410</f>
        <v>0</v>
      </c>
    </row>
    <row r="411" spans="294:295" ht="13.5" thickBot="1" x14ac:dyDescent="0.25">
      <c r="KH411" s="83">
        <f>Historia!A411</f>
        <v>410</v>
      </c>
      <c r="KI411" s="83">
        <f>Historia!C411</f>
        <v>0</v>
      </c>
    </row>
    <row r="412" spans="294:295" ht="13.5" thickBot="1" x14ac:dyDescent="0.25">
      <c r="KH412" s="83">
        <f>Historia!A412</f>
        <v>411</v>
      </c>
      <c r="KI412" s="83">
        <f>Historia!C412</f>
        <v>0</v>
      </c>
    </row>
    <row r="413" spans="294:295" ht="13.5" thickBot="1" x14ac:dyDescent="0.25">
      <c r="KH413" s="83">
        <f>Historia!A413</f>
        <v>412</v>
      </c>
      <c r="KI413" s="83">
        <f>Historia!C413</f>
        <v>0</v>
      </c>
    </row>
    <row r="414" spans="294:295" ht="13.5" thickBot="1" x14ac:dyDescent="0.25">
      <c r="KH414" s="83">
        <f>Historia!A414</f>
        <v>413</v>
      </c>
      <c r="KI414" s="83">
        <f>Historia!C414</f>
        <v>0</v>
      </c>
    </row>
    <row r="415" spans="294:295" ht="13.5" thickBot="1" x14ac:dyDescent="0.25">
      <c r="KH415" s="83">
        <f>Historia!A415</f>
        <v>414</v>
      </c>
      <c r="KI415" s="83">
        <f>Historia!C415</f>
        <v>0</v>
      </c>
    </row>
    <row r="416" spans="294:295" ht="13.5" thickBot="1" x14ac:dyDescent="0.25">
      <c r="KH416" s="83">
        <f>Historia!A416</f>
        <v>415</v>
      </c>
      <c r="KI416" s="83">
        <f>Historia!C416</f>
        <v>0</v>
      </c>
    </row>
    <row r="417" spans="294:295" ht="13.5" thickBot="1" x14ac:dyDescent="0.25">
      <c r="KH417" s="83">
        <f>Historia!A417</f>
        <v>416</v>
      </c>
      <c r="KI417" s="83">
        <f>Historia!C417</f>
        <v>0</v>
      </c>
    </row>
    <row r="418" spans="294:295" ht="13.5" thickBot="1" x14ac:dyDescent="0.25">
      <c r="KH418" s="83">
        <f>Historia!A418</f>
        <v>417</v>
      </c>
      <c r="KI418" s="83">
        <f>Historia!C418</f>
        <v>0</v>
      </c>
    </row>
    <row r="419" spans="294:295" ht="13.5" thickBot="1" x14ac:dyDescent="0.25">
      <c r="KH419" s="83">
        <f>Historia!A419</f>
        <v>418</v>
      </c>
      <c r="KI419" s="83">
        <f>Historia!C419</f>
        <v>0</v>
      </c>
    </row>
    <row r="420" spans="294:295" ht="13.5" thickBot="1" x14ac:dyDescent="0.25">
      <c r="KH420" s="83">
        <f>Historia!A420</f>
        <v>419</v>
      </c>
      <c r="KI420" s="83">
        <f>Historia!C420</f>
        <v>0</v>
      </c>
    </row>
    <row r="421" spans="294:295" ht="13.5" thickBot="1" x14ac:dyDescent="0.25">
      <c r="KH421" s="83">
        <f>Historia!A421</f>
        <v>420</v>
      </c>
      <c r="KI421" s="83">
        <f>Historia!C421</f>
        <v>0</v>
      </c>
    </row>
    <row r="422" spans="294:295" ht="13.5" thickBot="1" x14ac:dyDescent="0.25">
      <c r="KH422" s="83">
        <f>Historia!A422</f>
        <v>421</v>
      </c>
      <c r="KI422" s="83">
        <f>Historia!C422</f>
        <v>0</v>
      </c>
    </row>
    <row r="423" spans="294:295" ht="13.5" thickBot="1" x14ac:dyDescent="0.25">
      <c r="KH423" s="83">
        <f>Historia!A423</f>
        <v>422</v>
      </c>
      <c r="KI423" s="83">
        <f>Historia!C423</f>
        <v>0</v>
      </c>
    </row>
    <row r="424" spans="294:295" ht="13.5" thickBot="1" x14ac:dyDescent="0.25">
      <c r="KH424" s="83">
        <f>Historia!A424</f>
        <v>423</v>
      </c>
      <c r="KI424" s="83">
        <f>Historia!C424</f>
        <v>0</v>
      </c>
    </row>
    <row r="425" spans="294:295" ht="13.5" thickBot="1" x14ac:dyDescent="0.25">
      <c r="KH425" s="83">
        <f>Historia!A425</f>
        <v>424</v>
      </c>
      <c r="KI425" s="83">
        <f>Historia!C425</f>
        <v>0</v>
      </c>
    </row>
    <row r="426" spans="294:295" ht="13.5" thickBot="1" x14ac:dyDescent="0.25">
      <c r="KH426" s="83">
        <f>Historia!A426</f>
        <v>425</v>
      </c>
      <c r="KI426" s="83">
        <f>Historia!C426</f>
        <v>0</v>
      </c>
    </row>
    <row r="427" spans="294:295" ht="13.5" thickBot="1" x14ac:dyDescent="0.25">
      <c r="KH427" s="83">
        <f>Historia!A427</f>
        <v>426</v>
      </c>
      <c r="KI427" s="83">
        <f>Historia!C427</f>
        <v>0</v>
      </c>
    </row>
    <row r="428" spans="294:295" ht="13.5" thickBot="1" x14ac:dyDescent="0.25">
      <c r="KH428" s="83">
        <f>Historia!A428</f>
        <v>427</v>
      </c>
      <c r="KI428" s="83">
        <f>Historia!C428</f>
        <v>0</v>
      </c>
    </row>
    <row r="429" spans="294:295" ht="13.5" thickBot="1" x14ac:dyDescent="0.25">
      <c r="KH429" s="83">
        <f>Historia!A429</f>
        <v>428</v>
      </c>
      <c r="KI429" s="83">
        <f>Historia!C429</f>
        <v>0</v>
      </c>
    </row>
    <row r="430" spans="294:295" ht="13.5" thickBot="1" x14ac:dyDescent="0.25">
      <c r="KH430" s="83">
        <f>Historia!A430</f>
        <v>429</v>
      </c>
      <c r="KI430" s="83">
        <f>Historia!C430</f>
        <v>0</v>
      </c>
    </row>
    <row r="431" spans="294:295" ht="13.5" thickBot="1" x14ac:dyDescent="0.25">
      <c r="KH431" s="83">
        <f>Historia!A431</f>
        <v>430</v>
      </c>
      <c r="KI431" s="83">
        <f>Historia!C431</f>
        <v>0</v>
      </c>
    </row>
    <row r="432" spans="294:295" ht="13.5" thickBot="1" x14ac:dyDescent="0.25">
      <c r="KH432" s="83">
        <f>Historia!A432</f>
        <v>431</v>
      </c>
      <c r="KI432" s="83">
        <f>Historia!C432</f>
        <v>0</v>
      </c>
    </row>
    <row r="433" spans="294:295" ht="13.5" thickBot="1" x14ac:dyDescent="0.25">
      <c r="KH433" s="83">
        <f>Historia!A433</f>
        <v>432</v>
      </c>
      <c r="KI433" s="83">
        <f>Historia!C433</f>
        <v>0</v>
      </c>
    </row>
    <row r="434" spans="294:295" ht="13.5" thickBot="1" x14ac:dyDescent="0.25">
      <c r="KH434" s="83">
        <f>Historia!A434</f>
        <v>433</v>
      </c>
      <c r="KI434" s="83">
        <f>Historia!C434</f>
        <v>0</v>
      </c>
    </row>
    <row r="435" spans="294:295" ht="13.5" thickBot="1" x14ac:dyDescent="0.25">
      <c r="KH435" s="83">
        <f>Historia!A435</f>
        <v>434</v>
      </c>
      <c r="KI435" s="83">
        <f>Historia!C435</f>
        <v>0</v>
      </c>
    </row>
    <row r="436" spans="294:295" ht="13.5" thickBot="1" x14ac:dyDescent="0.25">
      <c r="KH436" s="83">
        <f>Historia!A436</f>
        <v>435</v>
      </c>
      <c r="KI436" s="83">
        <f>Historia!C436</f>
        <v>0</v>
      </c>
    </row>
  </sheetData>
  <mergeCells count="11">
    <mergeCell ref="E1:F1"/>
    <mergeCell ref="AJ1:AK1"/>
    <mergeCell ref="G1:J1"/>
    <mergeCell ref="K1:M1"/>
    <mergeCell ref="ER6:EX8"/>
    <mergeCell ref="X1:AC1"/>
    <mergeCell ref="AD1:AE1"/>
    <mergeCell ref="AF1:AG1"/>
    <mergeCell ref="AH1:AI1"/>
    <mergeCell ref="N1:Q1"/>
    <mergeCell ref="R1:W1"/>
  </mergeCells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O43"/>
  <sheetViews>
    <sheetView tabSelected="1" topLeftCell="A5" zoomScale="80" zoomScaleNormal="80" workbookViewId="0">
      <selection activeCell="G17" sqref="G17:G26"/>
    </sheetView>
  </sheetViews>
  <sheetFormatPr baseColWidth="10" defaultRowHeight="12.75" x14ac:dyDescent="0.2"/>
  <cols>
    <col min="1" max="1" width="10.140625" style="24" customWidth="1"/>
    <col min="2" max="2" width="54.5703125" style="24" customWidth="1"/>
    <col min="3" max="3" width="19" style="24" customWidth="1"/>
    <col min="4" max="4" width="20.5703125" style="24" customWidth="1"/>
    <col min="5" max="14" width="19" style="24" customWidth="1"/>
    <col min="15" max="16384" width="11.42578125" style="24"/>
  </cols>
  <sheetData>
    <row r="1" spans="1:15" ht="21" thickBot="1" x14ac:dyDescent="0.35">
      <c r="A1" s="26"/>
      <c r="B1" s="27" t="s">
        <v>17</v>
      </c>
      <c r="C1" s="33" t="s">
        <v>19</v>
      </c>
      <c r="D1" s="33" t="s">
        <v>20</v>
      </c>
      <c r="E1" s="33" t="s">
        <v>21</v>
      </c>
      <c r="F1" s="33" t="s">
        <v>22</v>
      </c>
      <c r="G1" s="33" t="s">
        <v>23</v>
      </c>
      <c r="H1" s="33" t="s">
        <v>24</v>
      </c>
      <c r="I1" s="33" t="s">
        <v>25</v>
      </c>
      <c r="J1" s="33" t="s">
        <v>26</v>
      </c>
      <c r="K1" s="33" t="s">
        <v>27</v>
      </c>
      <c r="L1" s="33" t="s">
        <v>28</v>
      </c>
      <c r="M1" s="33" t="s">
        <v>29</v>
      </c>
      <c r="N1" s="33" t="s">
        <v>30</v>
      </c>
    </row>
    <row r="2" spans="1:15" ht="21" thickBot="1" x14ac:dyDescent="0.35">
      <c r="A2" s="27">
        <v>1</v>
      </c>
      <c r="B2" s="28" t="s">
        <v>31</v>
      </c>
      <c r="C2" s="35">
        <v>2452.2228248464917</v>
      </c>
      <c r="D2" s="35">
        <v>2452.2228248464917</v>
      </c>
      <c r="E2" s="35">
        <v>2452.2228248464917</v>
      </c>
      <c r="F2" s="35">
        <v>2452.2228248464917</v>
      </c>
      <c r="G2" s="35">
        <v>2452.2228248464917</v>
      </c>
      <c r="H2" s="35">
        <v>2452.2228248464917</v>
      </c>
      <c r="I2" s="85">
        <v>2452.2228248464917</v>
      </c>
      <c r="J2" s="85">
        <v>2452.2228248464917</v>
      </c>
      <c r="K2" s="85">
        <v>2452.2228248464917</v>
      </c>
      <c r="L2" s="85">
        <v>2452.2228248464917</v>
      </c>
      <c r="M2" s="85">
        <v>2452.2228248464917</v>
      </c>
      <c r="N2" s="85">
        <v>2452.2228248464917</v>
      </c>
      <c r="O2" s="25"/>
    </row>
    <row r="3" spans="1:15" ht="21" thickBot="1" x14ac:dyDescent="0.35">
      <c r="A3" s="27">
        <v>2</v>
      </c>
      <c r="B3" s="28" t="s">
        <v>32</v>
      </c>
      <c r="C3" s="35">
        <v>2498.3307146881561</v>
      </c>
      <c r="D3" s="35">
        <v>2504.2334774339092</v>
      </c>
      <c r="E3" s="35">
        <v>2510.1362401796623</v>
      </c>
      <c r="F3" s="35">
        <v>2516.0390029254154</v>
      </c>
      <c r="G3" s="35">
        <v>2521.9417656711685</v>
      </c>
      <c r="H3" s="35">
        <v>2527.8445284169215</v>
      </c>
      <c r="I3" s="85">
        <v>2533.7472911626746</v>
      </c>
      <c r="J3" s="85">
        <v>2539.6500539084277</v>
      </c>
      <c r="K3" s="85">
        <v>2545.5528166541808</v>
      </c>
      <c r="L3" s="85">
        <v>2551.4555793999339</v>
      </c>
      <c r="M3" s="85">
        <v>2557.3583421456869</v>
      </c>
      <c r="N3" s="85">
        <v>2563.26110489144</v>
      </c>
      <c r="O3" s="25"/>
    </row>
    <row r="4" spans="1:15" ht="21" thickBot="1" x14ac:dyDescent="0.35">
      <c r="A4" s="27">
        <v>3</v>
      </c>
      <c r="B4" s="28" t="s">
        <v>33</v>
      </c>
      <c r="C4" s="35">
        <v>2433.0524242587817</v>
      </c>
      <c r="D4" s="35">
        <v>2433.0524242587817</v>
      </c>
      <c r="E4" s="35">
        <v>2433.0524242587817</v>
      </c>
      <c r="F4" s="35">
        <v>2433.0524242587817</v>
      </c>
      <c r="G4" s="35">
        <v>2433.0524242587817</v>
      </c>
      <c r="H4" s="35">
        <v>2433.0524242587817</v>
      </c>
      <c r="I4" s="85">
        <v>2433.0524242587817</v>
      </c>
      <c r="J4" s="85">
        <v>2433.0524242587817</v>
      </c>
      <c r="K4" s="85">
        <v>2433.0524242587817</v>
      </c>
      <c r="L4" s="85">
        <v>2433.0524242587817</v>
      </c>
      <c r="M4" s="85">
        <v>2433.0524242587817</v>
      </c>
      <c r="N4" s="85">
        <v>2433.0524242587817</v>
      </c>
      <c r="O4" s="25"/>
    </row>
    <row r="5" spans="1:15" ht="21" thickBot="1" x14ac:dyDescent="0.35">
      <c r="A5" s="27">
        <v>4</v>
      </c>
      <c r="B5" s="28" t="s">
        <v>34</v>
      </c>
      <c r="C5" s="35">
        <v>2090.4094409309978</v>
      </c>
      <c r="D5" s="35">
        <v>2085.3732609069998</v>
      </c>
      <c r="E5" s="35">
        <v>2080.3370808830014</v>
      </c>
      <c r="F5" s="35">
        <v>2075.3009008590029</v>
      </c>
      <c r="G5" s="35">
        <v>2070.2647208350049</v>
      </c>
      <c r="H5" s="35">
        <v>2065.2285408110065</v>
      </c>
      <c r="I5" s="85">
        <v>2060.1923607870081</v>
      </c>
      <c r="J5" s="85">
        <v>2055.1561807630101</v>
      </c>
      <c r="K5" s="85">
        <v>2050.1200007390116</v>
      </c>
      <c r="L5" s="85">
        <v>2045.0838207150134</v>
      </c>
      <c r="M5" s="85">
        <v>2040.047640691015</v>
      </c>
      <c r="N5" s="85">
        <v>2035.0114606670168</v>
      </c>
      <c r="O5" s="25"/>
    </row>
    <row r="6" spans="1:15" ht="21" thickBot="1" x14ac:dyDescent="0.35">
      <c r="A6" s="27">
        <v>5</v>
      </c>
      <c r="B6" s="28" t="s">
        <v>35</v>
      </c>
      <c r="C6" s="35">
        <v>2099.0241753380619</v>
      </c>
      <c r="D6" s="35">
        <v>1935.293446543232</v>
      </c>
      <c r="E6" s="35">
        <v>2545.2982332196448</v>
      </c>
      <c r="F6" s="35">
        <v>1946.831136309308</v>
      </c>
      <c r="G6" s="35">
        <v>2567.404765576855</v>
      </c>
      <c r="H6" s="35">
        <v>2783.1323900819712</v>
      </c>
      <c r="I6" s="85">
        <v>2657.4473772449965</v>
      </c>
      <c r="J6" s="85">
        <v>2529.2792313022833</v>
      </c>
      <c r="K6" s="85">
        <v>2524.6448740526303</v>
      </c>
      <c r="L6" s="85">
        <v>2341.5152470053222</v>
      </c>
      <c r="M6" s="85">
        <v>2270.5584922975718</v>
      </c>
      <c r="N6" s="85">
        <v>2807.5294944792786</v>
      </c>
      <c r="O6" s="25"/>
    </row>
    <row r="7" spans="1:15" ht="21" thickBot="1" x14ac:dyDescent="0.35">
      <c r="A7" s="27">
        <v>6</v>
      </c>
      <c r="B7" s="28" t="s">
        <v>36</v>
      </c>
      <c r="C7" s="35">
        <v>2091.191369092634</v>
      </c>
      <c r="D7" s="35">
        <v>1947.2426515481675</v>
      </c>
      <c r="E7" s="35">
        <v>2549.9166901403159</v>
      </c>
      <c r="F7" s="35">
        <v>1976.930482232194</v>
      </c>
      <c r="G7" s="35">
        <v>2631.4030386455438</v>
      </c>
      <c r="H7" s="35">
        <v>2831.0477259750664</v>
      </c>
      <c r="I7" s="85">
        <v>2640.0599546897552</v>
      </c>
      <c r="J7" s="85">
        <v>2543.9780970632273</v>
      </c>
      <c r="K7" s="85">
        <v>2562.5116189776563</v>
      </c>
      <c r="L7" s="85">
        <v>2421.0938111652604</v>
      </c>
      <c r="M7" s="85">
        <v>2321.2028121908497</v>
      </c>
      <c r="N7" s="85">
        <v>2831.0393308782814</v>
      </c>
      <c r="O7" s="25"/>
    </row>
    <row r="8" spans="1:15" ht="21" thickBot="1" x14ac:dyDescent="0.35">
      <c r="A8" s="27">
        <v>7</v>
      </c>
      <c r="B8" s="29" t="s">
        <v>37</v>
      </c>
      <c r="C8" s="35">
        <v>2574.4902867715077</v>
      </c>
      <c r="D8" s="35">
        <v>2583.8635522664199</v>
      </c>
      <c r="E8" s="35">
        <v>2593.2368177613321</v>
      </c>
      <c r="F8" s="35">
        <v>2602.6100832562443</v>
      </c>
      <c r="G8" s="35">
        <v>2611.983348751156</v>
      </c>
      <c r="H8" s="35">
        <v>2621.3566142460681</v>
      </c>
      <c r="I8" s="85">
        <v>2630.7298797409803</v>
      </c>
      <c r="J8" s="85">
        <v>2640.1031452358925</v>
      </c>
      <c r="K8" s="85">
        <v>2649.4764107308047</v>
      </c>
      <c r="L8" s="85">
        <v>2658.8496762257168</v>
      </c>
      <c r="M8" s="85">
        <v>2668.222941720629</v>
      </c>
      <c r="N8" s="85">
        <v>2677.5962072155407</v>
      </c>
      <c r="O8" s="25"/>
    </row>
    <row r="9" spans="1:15" ht="21" thickBot="1" x14ac:dyDescent="0.35">
      <c r="A9" s="27">
        <v>8</v>
      </c>
      <c r="B9" s="29" t="s">
        <v>38</v>
      </c>
      <c r="C9" s="35">
        <v>2574.4936307187077</v>
      </c>
      <c r="D9" s="35">
        <v>2583.8670458657571</v>
      </c>
      <c r="E9" s="35">
        <v>2593.240461012806</v>
      </c>
      <c r="F9" s="35">
        <v>2602.613876159855</v>
      </c>
      <c r="G9" s="35">
        <v>2611.9872913069039</v>
      </c>
      <c r="H9" s="35">
        <v>2621.3607064539528</v>
      </c>
      <c r="I9" s="85">
        <v>2630.7341216010022</v>
      </c>
      <c r="J9" s="85">
        <v>2640.1075367480512</v>
      </c>
      <c r="K9" s="85">
        <v>2649.4809518951001</v>
      </c>
      <c r="L9" s="85">
        <v>2658.8543670421491</v>
      </c>
      <c r="M9" s="85">
        <v>2668.2277821891985</v>
      </c>
      <c r="N9" s="85">
        <v>2677.6011973362474</v>
      </c>
      <c r="O9" s="25"/>
    </row>
    <row r="10" spans="1:15" ht="21" thickBot="1" x14ac:dyDescent="0.35">
      <c r="A10" s="27">
        <v>9</v>
      </c>
      <c r="B10" s="29" t="s">
        <v>39</v>
      </c>
      <c r="C10" s="35">
        <v>2528.9829687121664</v>
      </c>
      <c r="D10" s="35">
        <v>2539.3145768347554</v>
      </c>
      <c r="E10" s="35">
        <v>2549.6883924880863</v>
      </c>
      <c r="F10" s="35">
        <v>2560.1045881018199</v>
      </c>
      <c r="G10" s="35">
        <v>2570.5633368100321</v>
      </c>
      <c r="H10" s="35">
        <v>2581.064812454109</v>
      </c>
      <c r="I10" s="85">
        <v>2591.6091895856234</v>
      </c>
      <c r="J10" s="85">
        <v>2602.1966434692449</v>
      </c>
      <c r="K10" s="85">
        <v>2612.8273500856408</v>
      </c>
      <c r="L10" s="85">
        <v>2623.5014861344152</v>
      </c>
      <c r="M10" s="85">
        <v>2634.2192290370408</v>
      </c>
      <c r="N10" s="85">
        <v>2644.9807569397999</v>
      </c>
      <c r="O10" s="25"/>
    </row>
    <row r="11" spans="1:15" ht="21" thickBot="1" x14ac:dyDescent="0.35">
      <c r="A11" s="27">
        <v>10</v>
      </c>
      <c r="B11" s="29" t="s">
        <v>40</v>
      </c>
      <c r="C11" s="35">
        <v>2311.6362976942123</v>
      </c>
      <c r="D11" s="35">
        <v>2311.7429482527145</v>
      </c>
      <c r="E11" s="35">
        <v>2311.8453374180535</v>
      </c>
      <c r="F11" s="35">
        <v>2311.9437155936398</v>
      </c>
      <c r="G11" s="35">
        <v>2312.038313941197</v>
      </c>
      <c r="H11" s="35">
        <v>2312.1293461941482</v>
      </c>
      <c r="I11" s="85">
        <v>2312.217010269736</v>
      </c>
      <c r="J11" s="85">
        <v>2312.3014897054295</v>
      </c>
      <c r="K11" s="85">
        <v>2312.3829549415859</v>
      </c>
      <c r="L11" s="85">
        <v>2312.4615644692294</v>
      </c>
      <c r="M11" s="85">
        <v>2312.5374658592054</v>
      </c>
      <c r="N11" s="85">
        <v>2312.6107966867548</v>
      </c>
      <c r="O11" s="25"/>
    </row>
    <row r="12" spans="1:15" ht="33.75" customHeight="1" x14ac:dyDescent="0.2"/>
    <row r="13" spans="1:15" ht="33.75" customHeight="1" x14ac:dyDescent="0.2"/>
    <row r="14" spans="1:15" ht="15.75" customHeight="1" thickBot="1" x14ac:dyDescent="0.25"/>
    <row r="15" spans="1:15" ht="26.25" customHeight="1" thickBot="1" x14ac:dyDescent="0.25">
      <c r="B15" s="107" t="s">
        <v>41</v>
      </c>
      <c r="C15" s="108"/>
      <c r="D15" s="108"/>
      <c r="E15" s="108"/>
      <c r="F15" s="108"/>
      <c r="G15" s="109"/>
    </row>
    <row r="16" spans="1:15" ht="89.25" customHeight="1" thickBot="1" x14ac:dyDescent="0.25">
      <c r="B16" s="30" t="s">
        <v>42</v>
      </c>
      <c r="C16" s="31" t="s">
        <v>43</v>
      </c>
      <c r="D16" s="31" t="s">
        <v>44</v>
      </c>
      <c r="E16" s="31" t="s">
        <v>45</v>
      </c>
      <c r="F16" s="56" t="s">
        <v>53</v>
      </c>
      <c r="G16" s="58" t="s">
        <v>46</v>
      </c>
    </row>
    <row r="17" spans="2:7" ht="18.75" customHeight="1" thickBot="1" x14ac:dyDescent="0.25">
      <c r="B17" s="53" t="s">
        <v>31</v>
      </c>
      <c r="C17" s="45">
        <v>9.1256872471916356E-2</v>
      </c>
      <c r="D17" s="45"/>
      <c r="E17" s="45"/>
      <c r="F17" s="57">
        <v>1.8576246885868595E-2</v>
      </c>
      <c r="G17" s="59">
        <v>269229.87543387839</v>
      </c>
    </row>
    <row r="18" spans="2:7" ht="15.75" thickBot="1" x14ac:dyDescent="0.25">
      <c r="B18" s="53" t="s">
        <v>32</v>
      </c>
      <c r="C18" s="46">
        <v>6.8856205969673165E-2</v>
      </c>
      <c r="D18" s="46">
        <v>2.3713166648542696E-2</v>
      </c>
      <c r="E18" s="52"/>
      <c r="F18" s="57">
        <v>0.13523191467314322</v>
      </c>
      <c r="G18" s="59">
        <v>268671.3023839434</v>
      </c>
    </row>
    <row r="19" spans="2:7" ht="15.75" thickBot="1" x14ac:dyDescent="0.25">
      <c r="B19" s="53" t="s">
        <v>33</v>
      </c>
      <c r="C19" s="46">
        <v>0.1717875090524921</v>
      </c>
      <c r="D19" s="46"/>
      <c r="E19" s="52"/>
      <c r="F19" s="57">
        <v>1.3397227483420045E-2</v>
      </c>
      <c r="G19" s="59">
        <v>273286.94377827254</v>
      </c>
    </row>
    <row r="20" spans="2:7" ht="15.75" thickBot="1" x14ac:dyDescent="0.25">
      <c r="B20" s="53" t="s">
        <v>34</v>
      </c>
      <c r="C20" s="46">
        <v>3.7265791732845659E-2</v>
      </c>
      <c r="D20" s="46"/>
      <c r="E20" s="52"/>
      <c r="F20" s="57">
        <v>1.9110546481280206E-2</v>
      </c>
      <c r="G20" s="59">
        <v>268686.85425693955</v>
      </c>
    </row>
    <row r="21" spans="2:7" ht="15.75" thickBot="1" x14ac:dyDescent="0.25">
      <c r="B21" s="53" t="s">
        <v>35</v>
      </c>
      <c r="C21" s="46">
        <v>9.9999999999961231E-6</v>
      </c>
      <c r="D21" s="46">
        <v>1.0000000000003062E-5</v>
      </c>
      <c r="E21" s="52">
        <v>0.65</v>
      </c>
      <c r="F21" s="57">
        <v>2.1461860463829658E-2</v>
      </c>
      <c r="G21" s="59">
        <v>374746.7990376837</v>
      </c>
    </row>
    <row r="22" spans="2:7" ht="15.75" thickBot="1" x14ac:dyDescent="0.25">
      <c r="B22" s="53" t="s">
        <v>36</v>
      </c>
      <c r="C22" s="46">
        <v>0.10890791412258549</v>
      </c>
      <c r="D22" s="46">
        <v>9.9999999999961231E-6</v>
      </c>
      <c r="E22" s="52">
        <v>0.65</v>
      </c>
      <c r="F22" s="57">
        <v>3.5776054937358491E-2</v>
      </c>
      <c r="G22" s="59">
        <v>382558.20397531858</v>
      </c>
    </row>
    <row r="23" spans="2:7" ht="15.75" thickBot="1" x14ac:dyDescent="0.25">
      <c r="B23" s="34" t="s">
        <v>52</v>
      </c>
      <c r="C23" s="46">
        <v>2124.573543015726</v>
      </c>
      <c r="D23" s="46">
        <v>9.3732654949121184</v>
      </c>
      <c r="E23" s="52"/>
      <c r="F23" s="57">
        <v>6.3043724858458702E-2</v>
      </c>
      <c r="G23" s="59">
        <v>240257.59151298041</v>
      </c>
    </row>
    <row r="24" spans="2:7" ht="16.5" thickBot="1" x14ac:dyDescent="0.25">
      <c r="B24" s="34" t="s">
        <v>47</v>
      </c>
      <c r="C24" s="46">
        <v>2124.5697036603538</v>
      </c>
      <c r="D24" s="46">
        <v>9.3734151470490428</v>
      </c>
      <c r="E24" s="52">
        <v>0</v>
      </c>
      <c r="F24" s="57">
        <v>6.3043724858458702E-2</v>
      </c>
      <c r="G24" s="59">
        <v>240257.59151716265</v>
      </c>
    </row>
    <row r="25" spans="2:7" ht="16.5" thickBot="1" x14ac:dyDescent="0.25">
      <c r="B25" s="34" t="s">
        <v>48</v>
      </c>
      <c r="C25" s="46">
        <v>7.6398784464079679</v>
      </c>
      <c r="D25" s="46">
        <v>4.0769597050663063E-3</v>
      </c>
      <c r="E25" s="52"/>
      <c r="F25" s="57">
        <v>6.2243078867721187E-2</v>
      </c>
      <c r="G25" s="59">
        <v>243248.3084618779</v>
      </c>
    </row>
    <row r="26" spans="2:7" ht="15.75" thickBot="1" x14ac:dyDescent="0.25">
      <c r="B26" s="34" t="s">
        <v>49</v>
      </c>
      <c r="C26" s="46">
        <v>7.7479715377938092</v>
      </c>
      <c r="D26" s="46">
        <v>-0.10851029097883388</v>
      </c>
      <c r="E26" s="52"/>
      <c r="F26" s="57">
        <v>1.0683806508630796E-2</v>
      </c>
      <c r="G26" s="59">
        <v>855.2</v>
      </c>
    </row>
    <row r="27" spans="2:7" ht="13.5" thickBot="1" x14ac:dyDescent="0.25">
      <c r="B27" s="32"/>
      <c r="C27" s="32"/>
      <c r="D27" s="32"/>
      <c r="E27" s="32"/>
      <c r="F27" s="32"/>
      <c r="G27" s="32"/>
    </row>
    <row r="28" spans="2:7" ht="24.75" customHeight="1" thickBot="1" x14ac:dyDescent="0.25">
      <c r="B28" s="54" t="s">
        <v>55</v>
      </c>
      <c r="C28" s="60">
        <v>12</v>
      </c>
      <c r="D28" s="55" t="s">
        <v>56</v>
      </c>
      <c r="E28" s="32"/>
      <c r="F28" s="32"/>
      <c r="G28" s="32"/>
    </row>
    <row r="29" spans="2:7" x14ac:dyDescent="0.2">
      <c r="B29" s="32"/>
      <c r="C29" s="32"/>
      <c r="D29" s="32"/>
      <c r="E29" s="32"/>
      <c r="F29" s="32"/>
      <c r="G29" s="32"/>
    </row>
    <row r="32" spans="2:7" x14ac:dyDescent="0.2">
      <c r="B32" s="69"/>
    </row>
    <row r="39" spans="2:3" ht="13.5" thickBot="1" x14ac:dyDescent="0.25"/>
    <row r="40" spans="2:3" x14ac:dyDescent="0.2">
      <c r="B40" s="110" t="s">
        <v>59</v>
      </c>
      <c r="C40" s="113"/>
    </row>
    <row r="41" spans="2:3" x14ac:dyDescent="0.2">
      <c r="B41" s="111"/>
      <c r="C41" s="113"/>
    </row>
    <row r="42" spans="2:3" x14ac:dyDescent="0.2">
      <c r="B42" s="111"/>
      <c r="C42" s="113"/>
    </row>
    <row r="43" spans="2:3" ht="13.5" thickBot="1" x14ac:dyDescent="0.25">
      <c r="B43" s="112"/>
      <c r="C43" s="113"/>
    </row>
  </sheetData>
  <mergeCells count="3">
    <mergeCell ref="B15:G15"/>
    <mergeCell ref="B40:B43"/>
    <mergeCell ref="C40:C43"/>
  </mergeCells>
  <phoneticPr fontId="2" type="noConversion"/>
  <pageMargins left="0.75" right="0.75" top="1" bottom="1" header="0" footer="0"/>
  <pageSetup orientation="portrait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Volver">
                <anchor>
                  <from>
                    <xdr:col>1</xdr:col>
                    <xdr:colOff>1181100</xdr:colOff>
                    <xdr:row>11</xdr:row>
                    <xdr:rowOff>171450</xdr:rowOff>
                  </from>
                  <to>
                    <xdr:col>1</xdr:col>
                    <xdr:colOff>3429000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5" name="Button 7">
              <controlPr defaultSize="0" print="0" autoFill="0" autoPict="0" macro="[0]!Volver">
                <anchor>
                  <from>
                    <xdr:col>4</xdr:col>
                    <xdr:colOff>133350</xdr:colOff>
                    <xdr:row>31</xdr:row>
                    <xdr:rowOff>85725</xdr:rowOff>
                  </from>
                  <to>
                    <xdr:col>5</xdr:col>
                    <xdr:colOff>1114425</xdr:colOff>
                    <xdr:row>36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Historia</vt:lpstr>
      <vt:lpstr>Desarrollo</vt:lpstr>
      <vt:lpstr>RESULTADOS</vt:lpstr>
    </vt:vector>
  </TitlesOfParts>
  <Company>Ing. Mecánico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Santiago Vallejo J.</dc:creator>
  <cp:lastModifiedBy>CIMPRO SAS</cp:lastModifiedBy>
  <dcterms:created xsi:type="dcterms:W3CDTF">2005-12-17T15:57:36Z</dcterms:created>
  <dcterms:modified xsi:type="dcterms:W3CDTF">2019-05-06T13:18:45Z</dcterms:modified>
</cp:coreProperties>
</file>